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05" tabRatio="804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"$#REF!.$#REF!$#REF!:$#REF!$#REF!"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fakt1R">"$#REF!.$B$34"</definedName>
    <definedName name="fakt1R_1">#N/A</definedName>
    <definedName name="fakt1R_2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<sst xmlns="http://schemas.openxmlformats.org/spreadsheetml/2006/main" count="637" uniqueCount="306">
  <si>
    <t>V module</t>
  </si>
  <si>
    <t>Hlavička1</t>
  </si>
  <si>
    <t>Mena</t>
  </si>
  <si>
    <t>Hlavička2</t>
  </si>
  <si>
    <t>Obdobie</t>
  </si>
  <si>
    <t xml:space="preserve"> Stavba :OU Predajná</t>
  </si>
  <si>
    <t xml:space="preserve">Miesto: </t>
  </si>
  <si>
    <t xml:space="preserve">Rozpočet: </t>
  </si>
  <si>
    <t>Rozpočet</t>
  </si>
  <si>
    <t>Krycí list rozpočtu v</t>
  </si>
  <si>
    <t>EUR</t>
  </si>
  <si>
    <t xml:space="preserve"> Objekt :PP 04</t>
  </si>
  <si>
    <t xml:space="preserve">JKSO : </t>
  </si>
  <si>
    <t xml:space="preserve">Spracoval: </t>
  </si>
  <si>
    <t>Čerpanie</t>
  </si>
  <si>
    <t>Krycí list splátky v</t>
  </si>
  <si>
    <t>za obdobie</t>
  </si>
  <si>
    <t>Mesiac 2011</t>
  </si>
  <si>
    <t xml:space="preserve"> </t>
  </si>
  <si>
    <t xml:space="preserve">Zmluva č.: </t>
  </si>
  <si>
    <t>VK</t>
  </si>
  <si>
    <t>Krycí list výrobnej kalkulácie v</t>
  </si>
  <si>
    <t xml:space="preserve"> Odberateľ:</t>
  </si>
  <si>
    <t>IČO:</t>
  </si>
  <si>
    <t xml:space="preserve">DIČ: </t>
  </si>
  <si>
    <t xml:space="preserve">IČ DPH: 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</si>
  <si>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</si>
  <si>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</si>
  <si>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</si>
  <si>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</si>
  <si>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</si>
  <si>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</si>
  <si>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</si>
  <si>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</si>
  <si>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</si>
  <si>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</si>
  <si>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</si>
  <si>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</si>
  <si>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</si>
  <si>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</si>
  <si>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</si>
  <si>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</si>
  <si>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</si>
  <si>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</si>
  <si>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</si>
  <si>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</si>
  <si>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</si>
  <si>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</si>
  <si>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</si>
  <si>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</si>
  <si>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</si>
  <si>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</si>
  <si>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</si>
  <si>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</si>
  <si>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</si>
  <si>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</si>
  <si>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</si>
  <si>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</si>
  <si>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</si>
  <si>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</si>
  <si>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</si>
  <si>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</si>
  <si>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</si>
  <si>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</si>
  <si>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</si>
  <si>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</si>
  <si>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</si>
  <si>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</si>
  <si>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</si>
  <si>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</si>
  <si>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</si>
  <si>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</si>
  <si>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</si>
  <si>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</si>
  <si>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</si>
  <si>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</si>
  <si>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</si>
  <si>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</si>
  <si>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</si>
  <si>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Stavba :OU Predajná</t>
  </si>
  <si>
    <t>Objekt :PP 04</t>
  </si>
  <si>
    <t>Rekapitulácia OP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</si>
  <si>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</si>
  <si>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</si>
  <si>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</si>
  <si>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</si>
  <si>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</si>
  <si>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</si>
  <si>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Nh</t>
  </si>
  <si>
    <t>a práce</t>
  </si>
  <si>
    <t>1 - ZEMNE PRÁCE</t>
  </si>
  <si>
    <t>2 - ZÁKLADY</t>
  </si>
  <si>
    <t>5 - KOMUNIKÁCIE</t>
  </si>
  <si>
    <t>8 - RÚROVÉ VEDENIA</t>
  </si>
  <si>
    <t>9 - OSTATNÉ KONŠTRUKCIE A PRÁCE</t>
  </si>
  <si>
    <t xml:space="preserve">PRÁCE A DODÁVKY HSV  spolu: </t>
  </si>
  <si>
    <t>M43 - 172 Montáž oceľových konštrukcií</t>
  </si>
  <si>
    <t xml:space="preserve">PRÁCE A DODÁVKY M  spolu: </t>
  </si>
  <si>
    <t>PRÁCE A DODÁVKY INÉ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</si>
  <si>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</si>
  <si>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</si>
  <si>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</si>
  <si>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</si>
  <si>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</si>
  <si>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</si>
  <si>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</si>
  <si>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</si>
  <si>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</si>
  <si>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</si>
  <si>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</si>
  <si>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</si>
  <si>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</si>
  <si>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</si>
  <si>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</si>
  <si>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</si>
  <si>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</si>
  <si>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</si>
  <si>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</si>
  <si>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</si>
  <si>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</si>
  <si>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</si>
  <si>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</si>
  <si>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</si>
  <si>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</si>
  <si>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</si>
  <si>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</si>
  <si>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</si>
  <si>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</si>
  <si>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</si>
  <si>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</si>
  <si>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</si>
  <si>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</si>
  <si>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</si>
  <si>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</si>
  <si>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</si>
  <si>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PRÁCE A DODÁVKY HSV</t>
  </si>
  <si>
    <t>272</t>
  </si>
  <si>
    <t>132211101</t>
  </si>
  <si>
    <t>m3</t>
  </si>
  <si>
    <t xml:space="preserve">                    </t>
  </si>
  <si>
    <t>13221-1101</t>
  </si>
  <si>
    <t>45.11.21</t>
  </si>
  <si>
    <t xml:space="preserve">0103020202          </t>
  </si>
  <si>
    <t>a</t>
  </si>
  <si>
    <t>132301109</t>
  </si>
  <si>
    <t>13230-1109</t>
  </si>
  <si>
    <t xml:space="preserve">0103020103          </t>
  </si>
  <si>
    <t>231</t>
  </si>
  <si>
    <t>171203113</t>
  </si>
  <si>
    <t>Uloženie výkopku vo svahu 1:2-1:1</t>
  </si>
  <si>
    <t>17120-3113</t>
  </si>
  <si>
    <t xml:space="preserve">0104020102003       </t>
  </si>
  <si>
    <t>121,81*1,2**0,2 =   126.334</t>
  </si>
  <si>
    <t>180401111</t>
  </si>
  <si>
    <t>18040-1111</t>
  </si>
  <si>
    <t xml:space="preserve">0108050201001       </t>
  </si>
  <si>
    <t>180401213</t>
  </si>
  <si>
    <t>Založenie lúčneho trávnika výsevom vo svahu 1:2-1:1</t>
  </si>
  <si>
    <t>m2</t>
  </si>
  <si>
    <t>18040-1213</t>
  </si>
  <si>
    <t xml:space="preserve">0108050202003       </t>
  </si>
  <si>
    <t>121,81*1,2 =   146.172</t>
  </si>
  <si>
    <t>181101101</t>
  </si>
  <si>
    <t>Úprava pláne v zárezoch v horn. tr. 1-4 bez zhutnenia-priepustna zemina</t>
  </si>
  <si>
    <t>18110-1101</t>
  </si>
  <si>
    <t xml:space="preserve">0108020101001       </t>
  </si>
  <si>
    <t>10*2,5 =   25.000</t>
  </si>
  <si>
    <t xml:space="preserve">  spolu: </t>
  </si>
  <si>
    <t>011</t>
  </si>
  <si>
    <t>272313711</t>
  </si>
  <si>
    <t>Základové klenby z betónu prostého tr. C25/30</t>
  </si>
  <si>
    <t>27231-3711</t>
  </si>
  <si>
    <t>45.25.32</t>
  </si>
  <si>
    <t>40*0,15*(0,8+0,5+0,8) =   12.600</t>
  </si>
  <si>
    <t>272351217</t>
  </si>
  <si>
    <t>Debnenie základových klenieb drevené tradičné, zhotovenie</t>
  </si>
  <si>
    <t>27235-1217</t>
  </si>
  <si>
    <t xml:space="preserve">1101011101001       </t>
  </si>
  <si>
    <t>40*(0,65+0,65) =   52.000</t>
  </si>
  <si>
    <t>272351218</t>
  </si>
  <si>
    <t>Debnenie základových klenieb drevené tradičné, odstránenie</t>
  </si>
  <si>
    <t>27235-1218</t>
  </si>
  <si>
    <t xml:space="preserve">1101011101002       </t>
  </si>
  <si>
    <t>002</t>
  </si>
  <si>
    <t>285991111</t>
  </si>
  <si>
    <t>Geotextilia</t>
  </si>
  <si>
    <t>28599-1111</t>
  </si>
  <si>
    <t>45.25.21</t>
  </si>
  <si>
    <t xml:space="preserve">0206090503          </t>
  </si>
  <si>
    <t>221</t>
  </si>
  <si>
    <t>566904111</t>
  </si>
  <si>
    <t>Vyspravenie podkladu po prekopoch kamenivom obaľovaným asfaltom</t>
  </si>
  <si>
    <t>t</t>
  </si>
  <si>
    <t>56690-4111</t>
  </si>
  <si>
    <t>45.23.11</t>
  </si>
  <si>
    <t xml:space="preserve">2203053900801       </t>
  </si>
  <si>
    <t>200*0,3*0,33 =   19.800</t>
  </si>
  <si>
    <t>567145111</t>
  </si>
  <si>
    <t>Podklad z prostého betónu tr. C 8/10 hr. 200 mm-podkladový beton</t>
  </si>
  <si>
    <t>56714-5111</t>
  </si>
  <si>
    <t xml:space="preserve">2202041701115       </t>
  </si>
  <si>
    <t>100*0,6 =   60.000</t>
  </si>
  <si>
    <t>567145112</t>
  </si>
  <si>
    <t>Podklad z prostého betónu tr. C 8/10 hr. 100 mm-vyrovnavaci beton</t>
  </si>
  <si>
    <t>56714-5112</t>
  </si>
  <si>
    <t xml:space="preserve">2202041701116       </t>
  </si>
  <si>
    <t>569903321</t>
  </si>
  <si>
    <t>Zhotovenie zemných krajníc bez zhutnenia-dazdova zahrada</t>
  </si>
  <si>
    <t>56810-3321</t>
  </si>
  <si>
    <t>45.23.12</t>
  </si>
  <si>
    <t xml:space="preserve">2201020102101       </t>
  </si>
  <si>
    <t>10*0,5*2 =   10.000</t>
  </si>
  <si>
    <t>MAT</t>
  </si>
  <si>
    <t>583373430</t>
  </si>
  <si>
    <t>Štrkopiesok 32-64</t>
  </si>
  <si>
    <t>14.21.11</t>
  </si>
  <si>
    <t>10*1,8 =   18.000</t>
  </si>
  <si>
    <t>271</t>
  </si>
  <si>
    <t>871383123</t>
  </si>
  <si>
    <t>m</t>
  </si>
  <si>
    <t>87138-3123</t>
  </si>
  <si>
    <t>45.21.41</t>
  </si>
  <si>
    <t xml:space="preserve">2703042205011       </t>
  </si>
  <si>
    <t>2865C0323</t>
  </si>
  <si>
    <t>kus</t>
  </si>
  <si>
    <t>25.21.22</t>
  </si>
  <si>
    <t xml:space="preserve">110657              </t>
  </si>
  <si>
    <t>913111111</t>
  </si>
  <si>
    <t>Montáž a demontáž plastového podstavca dočasnej dopravnej značky</t>
  </si>
  <si>
    <t>91311-1111</t>
  </si>
  <si>
    <t>913111112</t>
  </si>
  <si>
    <t>Montáž a demontáž stĺpika dĺžky do 2 m dočasnej dopravnej značky</t>
  </si>
  <si>
    <t>91311-1112</t>
  </si>
  <si>
    <t>913111115</t>
  </si>
  <si>
    <t>Montáž a demontáž dočasnej dopravnej značky samostatnej základnej</t>
  </si>
  <si>
    <t>91311-1115</t>
  </si>
  <si>
    <t>913111211</t>
  </si>
  <si>
    <t>Príplatok k dočasnému podstavcu plastovému za prvý a ZKD deň použitia</t>
  </si>
  <si>
    <t>91311-1211</t>
  </si>
  <si>
    <t>913111212</t>
  </si>
  <si>
    <t>Príplatok k dočasnému stĺpiku dĺžky do 2 m za prvý a ZKD deň použitia</t>
  </si>
  <si>
    <t>91311-1212</t>
  </si>
  <si>
    <t>913111215</t>
  </si>
  <si>
    <t>Príplatok k dočasnej dopr. značke samost. základnej za prvý a ZKD deň použitia</t>
  </si>
  <si>
    <t>91311-1215</t>
  </si>
  <si>
    <t>913211111</t>
  </si>
  <si>
    <t>Montáž a demontáž dočasnej  dopravnej zábrany Z 2 reflexne,j šírky 1,5 m</t>
  </si>
  <si>
    <t>91321-1111</t>
  </si>
  <si>
    <t>913211211</t>
  </si>
  <si>
    <t>Príplatok k dočas.  dopr. zábrane Z 2 reflexnej 1,5 m za prvý a ZKD deň použitia</t>
  </si>
  <si>
    <t>91321-1211</t>
  </si>
  <si>
    <t>113107144</t>
  </si>
  <si>
    <t>Odstránenie podkladov alebo krytov živičných hr. 150-200 mm, do 200 m2</t>
  </si>
  <si>
    <t>11340-7144</t>
  </si>
  <si>
    <t>45.11.11</t>
  </si>
  <si>
    <t xml:space="preserve">0503026202241       </t>
  </si>
  <si>
    <t>100*0,3 =   30.000</t>
  </si>
  <si>
    <t>919735114</t>
  </si>
  <si>
    <t>Rezanie stávajúceho živičného krytu alebo podkladu hr. 150-200 mm</t>
  </si>
  <si>
    <t>59932-5114</t>
  </si>
  <si>
    <t xml:space="preserve">0509046204240       </t>
  </si>
  <si>
    <t>935113211</t>
  </si>
  <si>
    <t>Osadenie odvodňovacieho betónového žľabu s krycím roštom šírky do 200 mm</t>
  </si>
  <si>
    <t>59862-3211</t>
  </si>
  <si>
    <t>5927A1412</t>
  </si>
  <si>
    <t>26.61.11</t>
  </si>
  <si>
    <t xml:space="preserve">16711               </t>
  </si>
  <si>
    <t>998225311</t>
  </si>
  <si>
    <t>Presun hmôt pre opravy komunikácií a plôch</t>
  </si>
  <si>
    <t>99822-5311</t>
  </si>
  <si>
    <t xml:space="preserve">229922              </t>
  </si>
  <si>
    <t>PRÁCE A DODÁVKY M</t>
  </si>
  <si>
    <t>943</t>
  </si>
  <si>
    <t>430811319</t>
  </si>
  <si>
    <t>Ocelova mreža</t>
  </si>
  <si>
    <t>M</t>
  </si>
  <si>
    <t>76871-1319</t>
  </si>
  <si>
    <t>45.25.42</t>
  </si>
  <si>
    <t xml:space="preserve">6806010200021       </t>
  </si>
  <si>
    <t>0,6*40 =   24.000</t>
  </si>
  <si>
    <t>000</t>
  </si>
  <si>
    <t>010101130</t>
  </si>
  <si>
    <t>Zariadenie staveniska</t>
  </si>
  <si>
    <t>sub</t>
  </si>
  <si>
    <t>P</t>
  </si>
  <si>
    <t>01010-1130</t>
  </si>
  <si>
    <t xml:space="preserve">  .  .  </t>
  </si>
  <si>
    <t>010117101</t>
  </si>
  <si>
    <t>Geodeticke práce</t>
  </si>
  <si>
    <t>01011-7101</t>
  </si>
  <si>
    <t>010117101R</t>
  </si>
  <si>
    <t>Projekčné práce</t>
  </si>
  <si>
    <t>010117111</t>
  </si>
  <si>
    <t>Zaistenie prevádzky</t>
  </si>
  <si>
    <t>01011-7111</t>
  </si>
  <si>
    <t xml:space="preserve">PRÁCE A DODÁVKY INÉ  spolu: </t>
  </si>
  <si>
    <t>Žľab pre vysokú záťaž BG 200,č.6, s 0,5 % spádom + krycí rošt</t>
  </si>
  <si>
    <t>301,81*0,8*0,8 =   193.158</t>
  </si>
  <si>
    <t>Hĺbenie rýh šírka do 80 cm v hornine 3 ručne</t>
  </si>
  <si>
    <t>Príplatok za lepivosť horniny tr.3 v rýhach š. do 80 cm</t>
  </si>
  <si>
    <t>Sadove upravy - rekultivácia terénu po zhotovení stavebných prác</t>
  </si>
  <si>
    <t>Dátum:</t>
  </si>
  <si>
    <t xml:space="preserve">Dátum: </t>
  </si>
  <si>
    <t>Dňa:</t>
  </si>
  <si>
    <t>Rúra tlaková PVC-U hrdlovaná 500x18,7x6000, PN 16</t>
  </si>
  <si>
    <t>Montáž potrubia z kan. rúr korugovaných  PVC-U v otvor. výkope do 20 % DN 500, tesnenie gum. krúžkami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</si>
</sst>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&quot; Sk&quot;;[Red]\-#,##0&quot; Sk&quot;"/>
    <numFmt numFmtId="189" formatCode="\ #,##0&quot; Sk &quot;;\-#,##0&quot; Sk &quot;;&quot; - Sk &quot;;@\ "/>
    <numFmt numFmtId="190" formatCode="#,##0&quot;     &quot;"/>
    <numFmt numFmtId="191" formatCode="#,##0&quot; Sk&quot;"/>
    <numFmt numFmtId="192" formatCode="#,##0\ "/>
    <numFmt numFmtId="193" formatCode="#,##0.00000"/>
    <numFmt numFmtId="194" formatCode="#,##0.000"/>
    <numFmt numFmtId="195" formatCode="#,##0.0"/>
    <numFmt numFmtId="196" formatCode="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2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88" fontId="1" fillId="0" borderId="1">
      <alignment/>
      <protection/>
    </xf>
    <xf numFmtId="0" fontId="0" fillId="0" borderId="1" applyFill="0">
      <alignment/>
      <protection/>
    </xf>
    <xf numFmtId="189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7" fillId="0" borderId="0">
      <alignment/>
      <protection/>
    </xf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7" applyNumberFormat="0" applyAlignment="0" applyProtection="0"/>
    <xf numFmtId="0" fontId="4" fillId="15" borderId="0" applyNumberFormat="0" applyBorder="0" applyAlignment="0" applyProtection="0"/>
    <xf numFmtId="0" fontId="14" fillId="7" borderId="2" applyNumberFormat="0" applyAlignment="0" applyProtection="0"/>
    <xf numFmtId="0" fontId="25" fillId="18" borderId="8" applyNumberFormat="0" applyAlignment="0" applyProtection="0"/>
    <xf numFmtId="0" fontId="13" fillId="17" borderId="7" applyNumberFormat="0" applyAlignment="0" applyProtection="0"/>
    <xf numFmtId="0" fontId="15" fillId="0" borderId="9" applyNumberFormat="0" applyFill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6" fillId="19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0" fontId="0" fillId="4" borderId="10" applyNumberFormat="0" applyAlignment="0" applyProtection="0"/>
    <xf numFmtId="0" fontId="18" fillId="16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27" fillId="0" borderId="12" applyNumberFormat="0" applyFill="0" applyAlignment="0" applyProtection="0"/>
    <xf numFmtId="0" fontId="15" fillId="0" borderId="9" applyNumberFormat="0" applyFill="0" applyAlignment="0" applyProtection="0"/>
    <xf numFmtId="0" fontId="6" fillId="0" borderId="3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3">
      <alignment vertical="center"/>
      <protection/>
    </xf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11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14" xfId="90" applyFont="1" applyBorder="1" applyAlignment="1">
      <alignment horizontal="center" vertical="center"/>
      <protection/>
    </xf>
    <xf numFmtId="0" fontId="19" fillId="0" borderId="0" xfId="90" applyFont="1">
      <alignment/>
      <protection/>
    </xf>
    <xf numFmtId="0" fontId="19" fillId="0" borderId="0" xfId="90" applyFont="1" applyAlignment="1">
      <alignment horizontal="left" vertical="center"/>
      <protection/>
    </xf>
    <xf numFmtId="0" fontId="20" fillId="0" borderId="0" xfId="90" applyFont="1" applyAlignment="1">
      <alignment horizontal="left" vertical="center"/>
      <protection/>
    </xf>
    <xf numFmtId="0" fontId="19" fillId="0" borderId="15" xfId="90" applyFont="1" applyBorder="1" applyAlignment="1">
      <alignment horizontal="left" vertical="center"/>
      <protection/>
    </xf>
    <xf numFmtId="0" fontId="19" fillId="0" borderId="16" xfId="90" applyFont="1" applyBorder="1" applyAlignment="1">
      <alignment horizontal="left" vertical="center"/>
      <protection/>
    </xf>
    <xf numFmtId="0" fontId="19" fillId="0" borderId="16" xfId="90" applyFont="1" applyBorder="1" applyAlignment="1">
      <alignment horizontal="right" vertical="center"/>
      <protection/>
    </xf>
    <xf numFmtId="0" fontId="19" fillId="0" borderId="17" xfId="90" applyFont="1" applyBorder="1" applyAlignment="1">
      <alignment horizontal="left" vertical="center"/>
      <protection/>
    </xf>
    <xf numFmtId="0" fontId="21" fillId="0" borderId="0" xfId="90" applyFont="1">
      <alignment/>
      <protection/>
    </xf>
    <xf numFmtId="0" fontId="21" fillId="0" borderId="0" xfId="90" applyFont="1" applyProtection="1">
      <alignment/>
      <protection locked="0"/>
    </xf>
    <xf numFmtId="49" fontId="21" fillId="0" borderId="0" xfId="90" applyNumberFormat="1" applyFont="1">
      <alignment/>
      <protection/>
    </xf>
    <xf numFmtId="0" fontId="19" fillId="0" borderId="18" xfId="90" applyFont="1" applyBorder="1" applyAlignment="1">
      <alignment horizontal="left" vertical="center"/>
      <protection/>
    </xf>
    <xf numFmtId="0" fontId="19" fillId="0" borderId="19" xfId="90" applyFont="1" applyBorder="1" applyAlignment="1">
      <alignment horizontal="left" vertical="center"/>
      <protection/>
    </xf>
    <xf numFmtId="0" fontId="19" fillId="0" borderId="19" xfId="90" applyFont="1" applyBorder="1" applyAlignment="1">
      <alignment horizontal="right" vertical="center"/>
      <protection/>
    </xf>
    <xf numFmtId="0" fontId="19" fillId="0" borderId="20" xfId="90" applyFont="1" applyBorder="1" applyAlignment="1">
      <alignment horizontal="left" vertical="center"/>
      <protection/>
    </xf>
    <xf numFmtId="0" fontId="19" fillId="0" borderId="21" xfId="90" applyFont="1" applyBorder="1" applyAlignment="1">
      <alignment horizontal="left" vertical="center"/>
      <protection/>
    </xf>
    <xf numFmtId="0" fontId="19" fillId="0" borderId="22" xfId="90" applyFont="1" applyBorder="1" applyAlignment="1">
      <alignment horizontal="left" vertical="center"/>
      <protection/>
    </xf>
    <xf numFmtId="0" fontId="19" fillId="0" borderId="22" xfId="90" applyFont="1" applyBorder="1" applyAlignment="1">
      <alignment horizontal="right" vertical="center"/>
      <protection/>
    </xf>
    <xf numFmtId="0" fontId="19" fillId="0" borderId="23" xfId="90" applyFont="1" applyBorder="1" applyAlignment="1">
      <alignment horizontal="left" vertical="center"/>
      <protection/>
    </xf>
    <xf numFmtId="49" fontId="19" fillId="0" borderId="16" xfId="90" applyNumberFormat="1" applyFont="1" applyBorder="1" applyAlignment="1">
      <alignment horizontal="right" vertical="center"/>
      <protection/>
    </xf>
    <xf numFmtId="49" fontId="19" fillId="0" borderId="19" xfId="90" applyNumberFormat="1" applyFont="1" applyBorder="1" applyAlignment="1">
      <alignment horizontal="right" vertical="center"/>
      <protection/>
    </xf>
    <xf numFmtId="49" fontId="19" fillId="0" borderId="22" xfId="90" applyNumberFormat="1" applyFont="1" applyBorder="1" applyAlignment="1">
      <alignment horizontal="right" vertical="center"/>
      <protection/>
    </xf>
    <xf numFmtId="0" fontId="19" fillId="0" borderId="15" xfId="90" applyFont="1" applyBorder="1" applyAlignment="1">
      <alignment horizontal="right" vertical="center"/>
      <protection/>
    </xf>
    <xf numFmtId="0" fontId="19" fillId="0" borderId="16" xfId="90" applyFont="1" applyBorder="1" applyAlignment="1">
      <alignment vertical="center"/>
      <protection/>
    </xf>
    <xf numFmtId="190" fontId="19" fillId="0" borderId="16" xfId="90" applyNumberFormat="1" applyFont="1" applyBorder="1" applyAlignment="1">
      <alignment horizontal="left" vertical="center"/>
      <protection/>
    </xf>
    <xf numFmtId="191" fontId="19" fillId="0" borderId="16" xfId="90" applyNumberFormat="1" applyFont="1" applyBorder="1" applyAlignment="1">
      <alignment horizontal="right" vertical="center"/>
      <protection/>
    </xf>
    <xf numFmtId="3" fontId="19" fillId="0" borderId="24" xfId="90" applyNumberFormat="1" applyFont="1" applyBorder="1" applyAlignment="1">
      <alignment horizontal="right" vertical="center"/>
      <protection/>
    </xf>
    <xf numFmtId="3" fontId="19" fillId="0" borderId="17" xfId="90" applyNumberFormat="1" applyFont="1" applyBorder="1" applyAlignment="1">
      <alignment vertical="center"/>
      <protection/>
    </xf>
    <xf numFmtId="0" fontId="19" fillId="0" borderId="25" xfId="90" applyFont="1" applyBorder="1" applyAlignment="1">
      <alignment horizontal="right" vertical="center"/>
      <protection/>
    </xf>
    <xf numFmtId="0" fontId="19" fillId="0" borderId="26" xfId="90" applyFont="1" applyBorder="1" applyAlignment="1">
      <alignment vertical="center"/>
      <protection/>
    </xf>
    <xf numFmtId="190" fontId="19" fillId="0" borderId="26" xfId="90" applyNumberFormat="1" applyFont="1" applyBorder="1" applyAlignment="1">
      <alignment horizontal="left" vertical="center"/>
      <protection/>
    </xf>
    <xf numFmtId="191" fontId="19" fillId="0" borderId="26" xfId="90" applyNumberFormat="1" applyFont="1" applyBorder="1" applyAlignment="1">
      <alignment horizontal="right" vertical="center"/>
      <protection/>
    </xf>
    <xf numFmtId="3" fontId="19" fillId="0" borderId="27" xfId="90" applyNumberFormat="1" applyFont="1" applyBorder="1" applyAlignment="1">
      <alignment horizontal="right" vertical="center"/>
      <protection/>
    </xf>
    <xf numFmtId="0" fontId="19" fillId="0" borderId="26" xfId="90" applyFont="1" applyBorder="1" applyAlignment="1">
      <alignment horizontal="right" vertical="center"/>
      <protection/>
    </xf>
    <xf numFmtId="3" fontId="19" fillId="0" borderId="28" xfId="90" applyNumberFormat="1" applyFont="1" applyBorder="1" applyAlignment="1">
      <alignment vertical="center"/>
      <protection/>
    </xf>
    <xf numFmtId="0" fontId="21" fillId="0" borderId="29" xfId="90" applyFont="1" applyBorder="1" applyAlignment="1">
      <alignment horizontal="center" vertical="center"/>
      <protection/>
    </xf>
    <xf numFmtId="0" fontId="19" fillId="0" borderId="30" xfId="90" applyFont="1" applyBorder="1" applyAlignment="1">
      <alignment horizontal="left" vertical="center"/>
      <protection/>
    </xf>
    <xf numFmtId="0" fontId="19" fillId="0" borderId="30" xfId="90" applyFont="1" applyBorder="1" applyAlignment="1">
      <alignment horizontal="center" vertical="center"/>
      <protection/>
    </xf>
    <xf numFmtId="0" fontId="19" fillId="0" borderId="31" xfId="90" applyFont="1" applyBorder="1" applyAlignment="1">
      <alignment horizontal="center" vertical="center"/>
      <protection/>
    </xf>
    <xf numFmtId="0" fontId="19" fillId="0" borderId="32" xfId="90" applyFont="1" applyBorder="1" applyAlignment="1">
      <alignment horizontal="left" vertical="center"/>
      <protection/>
    </xf>
    <xf numFmtId="4" fontId="19" fillId="0" borderId="32" xfId="90" applyNumberFormat="1" applyFont="1" applyBorder="1" applyAlignment="1">
      <alignment horizontal="right" vertical="center"/>
      <protection/>
    </xf>
    <xf numFmtId="4" fontId="19" fillId="0" borderId="33" xfId="90" applyNumberFormat="1" applyFont="1" applyBorder="1" applyAlignment="1">
      <alignment horizontal="right" vertical="center"/>
      <protection/>
    </xf>
    <xf numFmtId="0" fontId="19" fillId="0" borderId="34" xfId="90" applyFont="1" applyBorder="1" applyAlignment="1">
      <alignment horizontal="left" vertical="center"/>
      <protection/>
    </xf>
    <xf numFmtId="10" fontId="19" fillId="0" borderId="35" xfId="90" applyNumberFormat="1" applyFont="1" applyBorder="1" applyAlignment="1">
      <alignment horizontal="right" vertical="center"/>
      <protection/>
    </xf>
    <xf numFmtId="0" fontId="19" fillId="0" borderId="36" xfId="90" applyFont="1" applyBorder="1" applyAlignment="1">
      <alignment horizontal="center" vertical="center"/>
      <protection/>
    </xf>
    <xf numFmtId="0" fontId="19" fillId="0" borderId="13" xfId="90" applyFont="1" applyBorder="1" applyAlignment="1">
      <alignment horizontal="left" vertical="center"/>
      <protection/>
    </xf>
    <xf numFmtId="4" fontId="19" fillId="0" borderId="13" xfId="90" applyNumberFormat="1" applyFont="1" applyBorder="1" applyAlignment="1">
      <alignment horizontal="right" vertical="center"/>
      <protection/>
    </xf>
    <xf numFmtId="4" fontId="19" fillId="0" borderId="37" xfId="90" applyNumberFormat="1" applyFont="1" applyBorder="1" applyAlignment="1">
      <alignment horizontal="right" vertical="center"/>
      <protection/>
    </xf>
    <xf numFmtId="0" fontId="19" fillId="0" borderId="38" xfId="90" applyFont="1" applyBorder="1" applyAlignment="1">
      <alignment horizontal="left" vertical="center"/>
      <protection/>
    </xf>
    <xf numFmtId="10" fontId="19" fillId="0" borderId="39" xfId="90" applyNumberFormat="1" applyFont="1" applyBorder="1" applyAlignment="1">
      <alignment horizontal="right" vertical="center"/>
      <protection/>
    </xf>
    <xf numFmtId="4" fontId="19" fillId="0" borderId="40" xfId="90" applyNumberFormat="1" applyFont="1" applyBorder="1" applyAlignment="1">
      <alignment horizontal="right" vertical="center"/>
      <protection/>
    </xf>
    <xf numFmtId="0" fontId="19" fillId="0" borderId="41" xfId="90" applyFont="1" applyBorder="1" applyAlignment="1">
      <alignment horizontal="center" vertical="center"/>
      <protection/>
    </xf>
    <xf numFmtId="0" fontId="19" fillId="0" borderId="42" xfId="90" applyFont="1" applyBorder="1" applyAlignment="1">
      <alignment horizontal="left" vertical="center"/>
      <protection/>
    </xf>
    <xf numFmtId="4" fontId="19" fillId="0" borderId="42" xfId="90" applyNumberFormat="1" applyFont="1" applyBorder="1" applyAlignment="1">
      <alignment horizontal="right" vertical="center"/>
      <protection/>
    </xf>
    <xf numFmtId="4" fontId="19" fillId="0" borderId="43" xfId="90" applyNumberFormat="1" applyFont="1" applyBorder="1" applyAlignment="1">
      <alignment horizontal="right" vertical="center"/>
      <protection/>
    </xf>
    <xf numFmtId="4" fontId="19" fillId="0" borderId="44" xfId="90" applyNumberFormat="1" applyFont="1" applyBorder="1" applyAlignment="1">
      <alignment horizontal="right" vertical="center"/>
      <protection/>
    </xf>
    <xf numFmtId="0" fontId="19" fillId="0" borderId="42" xfId="90" applyFont="1" applyBorder="1" applyAlignment="1">
      <alignment horizontal="right" vertical="center"/>
      <protection/>
    </xf>
    <xf numFmtId="0" fontId="19" fillId="0" borderId="43" xfId="90" applyFont="1" applyBorder="1" applyAlignment="1">
      <alignment horizontal="left" vertical="center"/>
      <protection/>
    </xf>
    <xf numFmtId="0" fontId="19" fillId="0" borderId="45" xfId="90" applyFont="1" applyBorder="1" applyAlignment="1">
      <alignment horizontal="right" vertical="center"/>
      <protection/>
    </xf>
    <xf numFmtId="0" fontId="19" fillId="0" borderId="46" xfId="90" applyFont="1" applyBorder="1" applyAlignment="1">
      <alignment horizontal="center" vertical="center"/>
      <protection/>
    </xf>
    <xf numFmtId="0" fontId="19" fillId="0" borderId="47" xfId="90" applyFont="1" applyBorder="1" applyAlignment="1">
      <alignment horizontal="left" vertical="center"/>
      <protection/>
    </xf>
    <xf numFmtId="0" fontId="19" fillId="0" borderId="48" xfId="90" applyFont="1" applyBorder="1" applyAlignment="1">
      <alignment horizontal="left" vertical="center"/>
      <protection/>
    </xf>
    <xf numFmtId="0" fontId="19" fillId="0" borderId="49" xfId="90" applyFont="1" applyBorder="1" applyAlignment="1">
      <alignment horizontal="left" vertical="center"/>
      <protection/>
    </xf>
    <xf numFmtId="0" fontId="19" fillId="0" borderId="0" xfId="90" applyFont="1" applyBorder="1" applyAlignment="1">
      <alignment horizontal="left" vertical="center"/>
      <protection/>
    </xf>
    <xf numFmtId="0" fontId="19" fillId="0" borderId="50" xfId="90" applyFont="1" applyBorder="1" applyAlignment="1">
      <alignment horizontal="left" vertical="center"/>
      <protection/>
    </xf>
    <xf numFmtId="0" fontId="19" fillId="0" borderId="39" xfId="90" applyFont="1" applyBorder="1" applyAlignment="1">
      <alignment horizontal="left" vertical="center"/>
      <protection/>
    </xf>
    <xf numFmtId="0" fontId="19" fillId="0" borderId="47" xfId="90" applyFont="1" applyBorder="1" applyAlignment="1">
      <alignment horizontal="right" vertical="center"/>
      <protection/>
    </xf>
    <xf numFmtId="0" fontId="19" fillId="0" borderId="50" xfId="90" applyFont="1" applyBorder="1" applyAlignment="1">
      <alignment horizontal="right" vertical="center"/>
      <protection/>
    </xf>
    <xf numFmtId="0" fontId="19" fillId="0" borderId="51" xfId="90" applyFont="1" applyBorder="1" applyAlignment="1">
      <alignment horizontal="left" vertical="center"/>
      <protection/>
    </xf>
    <xf numFmtId="0" fontId="19" fillId="0" borderId="25" xfId="90" applyFont="1" applyBorder="1" applyAlignment="1">
      <alignment horizontal="left" vertical="center"/>
      <protection/>
    </xf>
    <xf numFmtId="0" fontId="19" fillId="0" borderId="26" xfId="90" applyFont="1" applyBorder="1" applyAlignment="1">
      <alignment horizontal="left" vertical="center"/>
      <protection/>
    </xf>
    <xf numFmtId="0" fontId="19" fillId="0" borderId="28" xfId="90" applyFont="1" applyBorder="1" applyAlignment="1">
      <alignment horizontal="left" vertical="center"/>
      <protection/>
    </xf>
    <xf numFmtId="0" fontId="19" fillId="0" borderId="35" xfId="90" applyFont="1" applyBorder="1" applyAlignment="1">
      <alignment horizontal="right" vertical="center"/>
      <protection/>
    </xf>
    <xf numFmtId="4" fontId="19" fillId="0" borderId="39" xfId="90" applyNumberFormat="1" applyFont="1" applyBorder="1" applyAlignment="1">
      <alignment horizontal="right" vertical="center"/>
      <protection/>
    </xf>
    <xf numFmtId="0" fontId="21" fillId="0" borderId="52" xfId="90" applyFont="1" applyBorder="1" applyAlignment="1">
      <alignment horizontal="center" vertical="center"/>
      <protection/>
    </xf>
    <xf numFmtId="0" fontId="19" fillId="0" borderId="53" xfId="90" applyFont="1" applyBorder="1" applyAlignment="1">
      <alignment horizontal="left" vertical="center"/>
      <protection/>
    </xf>
    <xf numFmtId="0" fontId="19" fillId="0" borderId="54" xfId="90" applyFont="1" applyBorder="1" applyAlignment="1">
      <alignment horizontal="left" vertical="center"/>
      <protection/>
    </xf>
    <xf numFmtId="192" fontId="19" fillId="0" borderId="55" xfId="90" applyNumberFormat="1" applyFont="1" applyBorder="1" applyAlignment="1">
      <alignment horizontal="right" vertical="center"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93" fontId="19" fillId="0" borderId="0" xfId="0" applyNumberFormat="1" applyFont="1" applyAlignment="1" applyProtection="1">
      <alignment/>
      <protection/>
    </xf>
    <xf numFmtId="194" fontId="19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56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8" xfId="0" applyFont="1" applyBorder="1" applyAlignment="1" applyProtection="1">
      <alignment horizontal="center"/>
      <protection/>
    </xf>
    <xf numFmtId="4" fontId="21" fillId="0" borderId="0" xfId="0" applyNumberFormat="1" applyFont="1" applyAlignment="1" applyProtection="1">
      <alignment/>
      <protection/>
    </xf>
    <xf numFmtId="193" fontId="21" fillId="0" borderId="0" xfId="0" applyNumberFormat="1" applyFont="1" applyAlignment="1" applyProtection="1">
      <alignment/>
      <protection/>
    </xf>
    <xf numFmtId="194" fontId="2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94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93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19" fillId="0" borderId="0" xfId="90" applyNumberFormat="1" applyFont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95" fontId="19" fillId="0" borderId="0" xfId="0" applyNumberFormat="1" applyFont="1" applyAlignment="1" applyProtection="1">
      <alignment horizontal="right"/>
      <protection/>
    </xf>
    <xf numFmtId="4" fontId="19" fillId="0" borderId="0" xfId="0" applyNumberFormat="1" applyFont="1" applyAlignment="1" applyProtection="1">
      <alignment horizontal="right"/>
      <protection/>
    </xf>
    <xf numFmtId="194" fontId="19" fillId="0" borderId="0" xfId="0" applyNumberFormat="1" applyFont="1" applyAlignment="1" applyProtection="1">
      <alignment horizontal="right"/>
      <protection/>
    </xf>
    <xf numFmtId="196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56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58" xfId="0" applyFont="1" applyBorder="1" applyAlignment="1" applyProtection="1">
      <alignment horizontal="center" vertical="center"/>
      <protection/>
    </xf>
    <xf numFmtId="0" fontId="19" fillId="0" borderId="58" xfId="0" applyFont="1" applyBorder="1" applyAlignment="1" applyProtection="1">
      <alignment horizontal="center" wrapText="1"/>
      <protection/>
    </xf>
    <xf numFmtId="0" fontId="19" fillId="0" borderId="59" xfId="0" applyFont="1" applyBorder="1" applyAlignment="1" applyProtection="1">
      <alignment horizontal="center"/>
      <protection/>
    </xf>
    <xf numFmtId="0" fontId="19" fillId="0" borderId="60" xfId="0" applyFont="1" applyBorder="1" applyAlignment="1" applyProtection="1">
      <alignment horizontal="center"/>
      <protection/>
    </xf>
    <xf numFmtId="195" fontId="19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right" vertical="top" wrapText="1"/>
      <protection/>
    </xf>
    <xf numFmtId="4" fontId="21" fillId="0" borderId="0" xfId="0" applyNumberFormat="1" applyFont="1" applyAlignment="1" applyProtection="1">
      <alignment vertical="top"/>
      <protection/>
    </xf>
    <xf numFmtId="193" fontId="21" fillId="0" borderId="0" xfId="0" applyNumberFormat="1" applyFont="1" applyAlignment="1" applyProtection="1">
      <alignment vertical="top"/>
      <protection/>
    </xf>
    <xf numFmtId="194" fontId="21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right" vertical="top" wrapText="1"/>
      <protection/>
    </xf>
    <xf numFmtId="49" fontId="19" fillId="0" borderId="0" xfId="0" applyNumberFormat="1" applyFont="1" applyAlignment="1">
      <alignment horizontal="left" vertical="top" wrapText="1"/>
    </xf>
    <xf numFmtId="4" fontId="19" fillId="0" borderId="0" xfId="0" applyNumberFormat="1" applyFont="1" applyAlignment="1">
      <alignment vertical="top"/>
    </xf>
    <xf numFmtId="0" fontId="19" fillId="0" borderId="14" xfId="90" applyFont="1" applyBorder="1" applyAlignment="1">
      <alignment horizontal="center" vertical="center"/>
      <protection/>
    </xf>
    <xf numFmtId="0" fontId="19" fillId="0" borderId="61" xfId="90" applyFont="1" applyBorder="1" applyAlignment="1">
      <alignment horizontal="center" vertical="center"/>
      <protection/>
    </xf>
    <xf numFmtId="0" fontId="19" fillId="0" borderId="62" xfId="90" applyFont="1" applyBorder="1" applyAlignment="1">
      <alignment horizontal="center" vertical="center"/>
      <protection/>
    </xf>
    <xf numFmtId="0" fontId="19" fillId="0" borderId="63" xfId="0" applyFont="1" applyBorder="1" applyAlignment="1" applyProtection="1">
      <alignment horizontal="center"/>
      <protection/>
    </xf>
  </cellXfs>
  <cellStyles count="10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Comma" xfId="65"/>
    <cellStyle name="Comma [0]" xfId="66"/>
    <cellStyle name="data" xfId="67"/>
    <cellStyle name="Dobrá" xfId="68"/>
    <cellStyle name="Explanatory Text" xfId="69"/>
    <cellStyle name="Heading 1" xfId="70"/>
    <cellStyle name="Heading 2" xfId="71"/>
    <cellStyle name="Heading 3" xfId="72"/>
    <cellStyle name="Heading 4" xfId="73"/>
    <cellStyle name="Check Cell" xfId="74"/>
    <cellStyle name="Chybně" xfId="75"/>
    <cellStyle name="Input" xfId="76"/>
    <cellStyle name="Kontrolná bunka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a" xfId="88"/>
    <cellStyle name="Neutrální" xfId="89"/>
    <cellStyle name="normálne_KLs" xfId="90"/>
    <cellStyle name="Note" xfId="91"/>
    <cellStyle name="Output" xfId="92"/>
    <cellStyle name="Percent" xfId="93"/>
    <cellStyle name="Poznámka" xfId="94"/>
    <cellStyle name="Prepojená bunka" xfId="95"/>
    <cellStyle name="Propojená buňka" xfId="96"/>
    <cellStyle name="Spolu" xfId="97"/>
    <cellStyle name="Správně" xfId="98"/>
    <cellStyle name="TEXT" xfId="99"/>
    <cellStyle name="Text upozornění" xfId="100"/>
    <cellStyle name="Text upozornenia" xfId="101"/>
    <cellStyle name="TEXT1" xfId="102"/>
    <cellStyle name="Title" xfId="103"/>
    <cellStyle name="Titul" xfId="104"/>
    <cellStyle name="Vstup" xfId="105"/>
    <cellStyle name="Výpočet" xfId="106"/>
    <cellStyle name="Výstup" xfId="107"/>
    <cellStyle name="Vysvětlující text" xfId="108"/>
    <cellStyle name="Vysvetľujúci text" xfId="109"/>
    <cellStyle name="Zlá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  <cellStyle name="Zvýraznenie1" xfId="117"/>
    <cellStyle name="Zvýraznenie2" xfId="118"/>
    <cellStyle name="Zvýraznenie3" xfId="119"/>
    <cellStyle name="Zvýraznenie4" xfId="120"/>
    <cellStyle name="Zvýraznenie5" xfId="121"/>
    <cellStyle name="Zvýraznenie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showGridLines="0" zoomScalePageLayoutView="0" workbookViewId="0" topLeftCell="A1">
      <selection activeCell="J5" sqref="J5"/>
    </sheetView>
  </sheetViews>
  <sheetFormatPr defaultColWidth="8.8515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421875" style="0" customWidth="1"/>
    <col min="14" max="14" width="0.71875" style="0" customWidth="1"/>
    <col min="15" max="15" width="1.421875" style="0" customWidth="1"/>
    <col min="16" max="23" width="8.8515625" style="0" customWidth="1"/>
    <col min="24" max="25" width="5.7109375" style="0" customWidth="1"/>
    <col min="26" max="26" width="6.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2" customFormat="1" ht="28.5" customHeight="1">
      <c r="B1" s="3"/>
      <c r="C1" s="3"/>
      <c r="D1" s="3"/>
      <c r="E1" s="3"/>
      <c r="F1" s="3"/>
      <c r="G1" s="3"/>
      <c r="H1" s="4" t="str">
        <f>CONCATENATE(AA2," ",AB2," ",AC2," ",AD2)</f>
        <v>Krycí list rozpočtu v EUR  </v>
      </c>
      <c r="I1" s="3"/>
      <c r="J1" s="3"/>
      <c r="K1" s="3"/>
      <c r="L1" s="3"/>
      <c r="M1" s="3"/>
      <c r="Z1" s="2" t="s">
        <v>0</v>
      </c>
      <c r="AA1" s="2" t="s">
        <v>1</v>
      </c>
      <c r="AB1" s="2" t="s">
        <v>2</v>
      </c>
      <c r="AC1" s="2" t="s">
        <v>3</v>
      </c>
      <c r="AD1" s="2" t="s">
        <v>4</v>
      </c>
    </row>
    <row r="2" spans="2:30" s="2" customFormat="1" ht="18" customHeight="1">
      <c r="B2" s="5" t="s">
        <v>5</v>
      </c>
      <c r="C2" s="6"/>
      <c r="D2" s="6"/>
      <c r="E2" s="6"/>
      <c r="F2" s="6"/>
      <c r="G2" s="7"/>
      <c r="H2" s="6"/>
      <c r="I2" s="6"/>
      <c r="J2" s="6" t="s">
        <v>6</v>
      </c>
      <c r="K2" s="6"/>
      <c r="L2" s="6" t="s">
        <v>7</v>
      </c>
      <c r="M2" s="8"/>
      <c r="Z2" s="2" t="s">
        <v>8</v>
      </c>
      <c r="AA2" s="9" t="s">
        <v>9</v>
      </c>
      <c r="AB2" s="10" t="s">
        <v>10</v>
      </c>
      <c r="AC2" s="9"/>
      <c r="AD2" s="11"/>
    </row>
    <row r="3" spans="2:30" s="2" customFormat="1" ht="18" customHeight="1">
      <c r="B3" s="12" t="s">
        <v>11</v>
      </c>
      <c r="C3" s="13"/>
      <c r="D3" s="13"/>
      <c r="E3" s="13"/>
      <c r="F3" s="13"/>
      <c r="G3" s="14"/>
      <c r="H3" s="13"/>
      <c r="I3" s="13"/>
      <c r="J3" s="13" t="s">
        <v>12</v>
      </c>
      <c r="K3" s="13"/>
      <c r="L3" s="13" t="s">
        <v>13</v>
      </c>
      <c r="M3" s="15"/>
      <c r="Z3" s="2" t="s">
        <v>14</v>
      </c>
      <c r="AA3" s="9" t="s">
        <v>15</v>
      </c>
      <c r="AB3" s="10" t="s">
        <v>10</v>
      </c>
      <c r="AC3" s="9" t="s">
        <v>16</v>
      </c>
      <c r="AD3" s="11" t="s">
        <v>17</v>
      </c>
    </row>
    <row r="4" spans="2:30" s="2" customFormat="1" ht="18" customHeight="1">
      <c r="B4" s="16" t="s">
        <v>18</v>
      </c>
      <c r="C4" s="17"/>
      <c r="D4" s="17"/>
      <c r="E4" s="17"/>
      <c r="F4" s="17"/>
      <c r="G4" s="18"/>
      <c r="H4" s="17"/>
      <c r="I4" s="17"/>
      <c r="J4" s="17" t="s">
        <v>303</v>
      </c>
      <c r="K4" s="17"/>
      <c r="L4" s="17" t="s">
        <v>19</v>
      </c>
      <c r="M4" s="19"/>
      <c r="Z4" s="2" t="s">
        <v>20</v>
      </c>
      <c r="AA4" s="9" t="s">
        <v>21</v>
      </c>
      <c r="AB4" s="10" t="s">
        <v>10</v>
      </c>
      <c r="AC4" s="9"/>
      <c r="AD4" s="11"/>
    </row>
    <row r="5" spans="2:30" s="2" customFormat="1" ht="18" customHeight="1">
      <c r="B5" s="5" t="s">
        <v>22</v>
      </c>
      <c r="C5" s="6"/>
      <c r="D5" s="6"/>
      <c r="E5" s="6"/>
      <c r="F5" s="6"/>
      <c r="G5" s="20"/>
      <c r="H5" s="6"/>
      <c r="I5" s="6"/>
      <c r="J5" s="6" t="s">
        <v>23</v>
      </c>
      <c r="K5" s="6"/>
      <c r="L5" s="6" t="s">
        <v>24</v>
      </c>
      <c r="M5" s="8" t="s">
        <v>25</v>
      </c>
      <c r="Z5" s="2" t="s">
        <v>26</v>
      </c>
      <c r="AA5" s="9" t="s">
        <v>15</v>
      </c>
      <c r="AB5" s="10" t="s">
        <v>10</v>
      </c>
      <c r="AC5" s="9" t="s">
        <v>16</v>
      </c>
      <c r="AD5" s="11" t="s">
        <v>17</v>
      </c>
    </row>
    <row r="6" spans="2:30" s="2" customFormat="1" ht="18" customHeight="1">
      <c r="B6" s="12" t="s">
        <v>27</v>
      </c>
      <c r="C6" s="13"/>
      <c r="D6" s="13"/>
      <c r="E6" s="13"/>
      <c r="F6" s="13"/>
      <c r="G6" s="21"/>
      <c r="H6" s="13"/>
      <c r="I6" s="13"/>
      <c r="J6" s="13" t="s">
        <v>23</v>
      </c>
      <c r="K6" s="13"/>
      <c r="L6" s="13" t="s">
        <v>24</v>
      </c>
      <c r="M6" s="15" t="s">
        <v>25</v>
      </c>
      <c r="Z6" s="2" t="s">
        <v>28</v>
      </c>
      <c r="AA6" s="9" t="s">
        <v>29</v>
      </c>
      <c r="AB6" s="10" t="s">
        <v>10</v>
      </c>
      <c r="AC6" s="9" t="s">
        <v>16</v>
      </c>
      <c r="AD6" s="11" t="s">
        <v>17</v>
      </c>
    </row>
    <row r="7" spans="2:13" s="2" customFormat="1" ht="18" customHeight="1">
      <c r="B7" s="16" t="s">
        <v>30</v>
      </c>
      <c r="C7" s="17"/>
      <c r="D7" s="17"/>
      <c r="E7" s="17"/>
      <c r="F7" s="17"/>
      <c r="G7" s="22"/>
      <c r="H7" s="17"/>
      <c r="I7" s="17"/>
      <c r="J7" s="17" t="s">
        <v>23</v>
      </c>
      <c r="K7" s="17"/>
      <c r="L7" s="17" t="s">
        <v>24</v>
      </c>
      <c r="M7" s="19" t="s">
        <v>25</v>
      </c>
    </row>
    <row r="8" spans="2:13" s="2" customFormat="1" ht="18" customHeight="1">
      <c r="B8" s="23"/>
      <c r="C8" s="24"/>
      <c r="D8" s="25"/>
      <c r="E8" s="26"/>
      <c r="F8" s="27">
        <f>IF(B8&lt;&gt;0,ROUND($M$26/B8,0),0)</f>
        <v>0</v>
      </c>
      <c r="G8" s="20"/>
      <c r="H8" s="24"/>
      <c r="I8" s="27">
        <f>IF(G8&lt;&gt;0,ROUND($M$26/G8,0),0)</f>
        <v>0</v>
      </c>
      <c r="J8" s="7"/>
      <c r="K8" s="24"/>
      <c r="L8" s="26"/>
      <c r="M8" s="28">
        <f>IF(J8&lt;&gt;0,ROUND($M$26/J8,0),0)</f>
        <v>0</v>
      </c>
    </row>
    <row r="9" spans="2:13" s="2" customFormat="1" ht="18" customHeight="1">
      <c r="B9" s="29"/>
      <c r="C9" s="30"/>
      <c r="D9" s="31"/>
      <c r="E9" s="32"/>
      <c r="F9" s="33">
        <f>IF(B9&lt;&gt;0,ROUND($M$26/B9,0),0)</f>
        <v>0</v>
      </c>
      <c r="G9" s="34"/>
      <c r="H9" s="30"/>
      <c r="I9" s="33">
        <f>IF(G9&lt;&gt;0,ROUND($M$26/G9,0),0)</f>
        <v>0</v>
      </c>
      <c r="J9" s="34"/>
      <c r="K9" s="30"/>
      <c r="L9" s="32"/>
      <c r="M9" s="35">
        <f>IF(J9&lt;&gt;0,ROUND($M$26/J9,0),0)</f>
        <v>0</v>
      </c>
    </row>
    <row r="10" spans="2:13" s="2" customFormat="1" ht="18" customHeight="1">
      <c r="B10" s="36" t="s">
        <v>31</v>
      </c>
      <c r="C10" s="37" t="s">
        <v>32</v>
      </c>
      <c r="D10" s="38" t="s">
        <v>33</v>
      </c>
      <c r="E10" s="38" t="s">
        <v>34</v>
      </c>
      <c r="F10" s="1" t="s">
        <v>35</v>
      </c>
      <c r="G10" s="36" t="s">
        <v>36</v>
      </c>
      <c r="H10" s="132" t="s">
        <v>37</v>
      </c>
      <c r="I10" s="132"/>
      <c r="J10" s="36" t="s">
        <v>38</v>
      </c>
      <c r="K10" s="132" t="s">
        <v>39</v>
      </c>
      <c r="L10" s="132"/>
      <c r="M10" s="132"/>
    </row>
    <row r="11" spans="2:13" s="2" customFormat="1" ht="18" customHeight="1">
      <c r="B11" s="39">
        <v>1</v>
      </c>
      <c r="C11" s="40" t="s">
        <v>40</v>
      </c>
      <c r="D11" s="41">
        <f>Prehlad!H72</f>
        <v>0</v>
      </c>
      <c r="E11" s="41">
        <f>Prehlad!I72</f>
        <v>0</v>
      </c>
      <c r="F11" s="42">
        <f>D11+E11</f>
        <v>0</v>
      </c>
      <c r="G11" s="39">
        <v>6</v>
      </c>
      <c r="H11" s="40" t="s">
        <v>41</v>
      </c>
      <c r="I11" s="42">
        <v>0</v>
      </c>
      <c r="J11" s="39">
        <v>11</v>
      </c>
      <c r="K11" s="43" t="s">
        <v>42</v>
      </c>
      <c r="L11" s="44">
        <v>0</v>
      </c>
      <c r="M11" s="42">
        <v>0</v>
      </c>
    </row>
    <row r="12" spans="2:13" s="2" customFormat="1" ht="18" customHeight="1">
      <c r="B12" s="45">
        <v>2</v>
      </c>
      <c r="C12" s="46" t="s">
        <v>43</v>
      </c>
      <c r="D12" s="47"/>
      <c r="E12" s="47"/>
      <c r="F12" s="42">
        <f>D12+E12</f>
        <v>0</v>
      </c>
      <c r="G12" s="45">
        <v>7</v>
      </c>
      <c r="H12" s="46" t="s">
        <v>44</v>
      </c>
      <c r="I12" s="48">
        <v>0</v>
      </c>
      <c r="J12" s="45">
        <v>12</v>
      </c>
      <c r="K12" s="49" t="s">
        <v>45</v>
      </c>
      <c r="L12" s="50">
        <v>0</v>
      </c>
      <c r="M12" s="48">
        <v>0</v>
      </c>
    </row>
    <row r="13" spans="2:13" s="2" customFormat="1" ht="18" customHeight="1">
      <c r="B13" s="45">
        <v>3</v>
      </c>
      <c r="C13" s="46" t="s">
        <v>46</v>
      </c>
      <c r="D13" s="47">
        <f>Prehlad!H80</f>
        <v>0</v>
      </c>
      <c r="E13" s="47">
        <f>Prehlad!I80</f>
        <v>0</v>
      </c>
      <c r="F13" s="42">
        <f>D13+E13</f>
        <v>0</v>
      </c>
      <c r="G13" s="45">
        <v>8</v>
      </c>
      <c r="H13" s="46" t="s">
        <v>47</v>
      </c>
      <c r="I13" s="48">
        <v>0</v>
      </c>
      <c r="J13" s="45">
        <v>13</v>
      </c>
      <c r="K13" s="49" t="s">
        <v>48</v>
      </c>
      <c r="L13" s="50">
        <v>0</v>
      </c>
      <c r="M13" s="48">
        <v>0</v>
      </c>
    </row>
    <row r="14" spans="2:13" s="2" customFormat="1" ht="18" customHeight="1">
      <c r="B14" s="45">
        <v>4</v>
      </c>
      <c r="C14" s="46" t="s">
        <v>49</v>
      </c>
      <c r="D14" s="47">
        <f>Prehlad!H90</f>
        <v>0</v>
      </c>
      <c r="E14" s="47">
        <f>Prehlad!I90</f>
        <v>0</v>
      </c>
      <c r="F14" s="51">
        <f>D14+E14</f>
        <v>0</v>
      </c>
      <c r="G14" s="45">
        <v>9</v>
      </c>
      <c r="H14" s="46" t="s">
        <v>18</v>
      </c>
      <c r="I14" s="48">
        <v>0</v>
      </c>
      <c r="J14" s="45">
        <v>14</v>
      </c>
      <c r="K14" s="49" t="s">
        <v>18</v>
      </c>
      <c r="L14" s="50">
        <v>0</v>
      </c>
      <c r="M14" s="48">
        <v>0</v>
      </c>
    </row>
    <row r="15" spans="2:13" s="2" customFormat="1" ht="18" customHeight="1">
      <c r="B15" s="52">
        <v>5</v>
      </c>
      <c r="C15" s="53" t="s">
        <v>50</v>
      </c>
      <c r="D15" s="54">
        <f>SUM(D11:D14)</f>
        <v>0</v>
      </c>
      <c r="E15" s="55">
        <f>SUM(E11:E14)</f>
        <v>0</v>
      </c>
      <c r="F15" s="56">
        <f>SUM(F11:F14)</f>
        <v>0</v>
      </c>
      <c r="G15" s="52">
        <v>10</v>
      </c>
      <c r="H15" s="57" t="s">
        <v>51</v>
      </c>
      <c r="I15" s="56">
        <f>SUM(I11:I14)</f>
        <v>0</v>
      </c>
      <c r="J15" s="52">
        <v>15</v>
      </c>
      <c r="K15" s="58"/>
      <c r="L15" s="59" t="s">
        <v>52</v>
      </c>
      <c r="M15" s="56">
        <f>SUM(M11:M14)</f>
        <v>0</v>
      </c>
    </row>
    <row r="16" spans="2:13" s="2" customFormat="1" ht="18" customHeight="1">
      <c r="B16" s="133" t="s">
        <v>53</v>
      </c>
      <c r="C16" s="133"/>
      <c r="D16" s="133"/>
      <c r="E16" s="133"/>
      <c r="F16" s="60"/>
      <c r="G16" s="134" t="s">
        <v>54</v>
      </c>
      <c r="H16" s="134"/>
      <c r="I16" s="134"/>
      <c r="J16" s="36" t="s">
        <v>55</v>
      </c>
      <c r="K16" s="132" t="s">
        <v>56</v>
      </c>
      <c r="L16" s="132"/>
      <c r="M16" s="132"/>
    </row>
    <row r="17" spans="2:13" s="2" customFormat="1" ht="18" customHeight="1">
      <c r="B17" s="61"/>
      <c r="C17" s="62" t="s">
        <v>57</v>
      </c>
      <c r="D17" s="62"/>
      <c r="E17" s="62" t="s">
        <v>58</v>
      </c>
      <c r="F17" s="63"/>
      <c r="G17" s="61"/>
      <c r="H17" s="64"/>
      <c r="I17" s="65"/>
      <c r="J17" s="45">
        <v>16</v>
      </c>
      <c r="K17" s="49" t="s">
        <v>59</v>
      </c>
      <c r="L17" s="66"/>
      <c r="M17" s="48">
        <v>0</v>
      </c>
    </row>
    <row r="18" spans="2:13" s="2" customFormat="1" ht="18" customHeight="1">
      <c r="B18" s="67"/>
      <c r="C18" s="64" t="s">
        <v>60</v>
      </c>
      <c r="D18" s="64"/>
      <c r="E18" s="64"/>
      <c r="F18" s="68"/>
      <c r="G18" s="67"/>
      <c r="H18" s="64" t="s">
        <v>57</v>
      </c>
      <c r="I18" s="65"/>
      <c r="J18" s="45">
        <v>17</v>
      </c>
      <c r="K18" s="49" t="s">
        <v>61</v>
      </c>
      <c r="L18" s="66"/>
      <c r="M18" s="48">
        <v>0</v>
      </c>
    </row>
    <row r="19" spans="2:13" s="2" customFormat="1" ht="18" customHeight="1">
      <c r="B19" s="67"/>
      <c r="C19" s="64"/>
      <c r="D19" s="64"/>
      <c r="E19" s="64"/>
      <c r="F19" s="68"/>
      <c r="G19" s="67"/>
      <c r="H19" s="69"/>
      <c r="I19" s="65"/>
      <c r="J19" s="45">
        <v>18</v>
      </c>
      <c r="K19" s="49" t="s">
        <v>62</v>
      </c>
      <c r="L19" s="66"/>
      <c r="M19" s="48">
        <v>0</v>
      </c>
    </row>
    <row r="20" spans="2:13" s="2" customFormat="1" ht="18" customHeight="1">
      <c r="B20" s="67"/>
      <c r="C20" s="64"/>
      <c r="D20" s="64"/>
      <c r="E20" s="64"/>
      <c r="F20" s="68"/>
      <c r="G20" s="67"/>
      <c r="H20" s="62" t="s">
        <v>58</v>
      </c>
      <c r="I20" s="65"/>
      <c r="J20" s="45">
        <v>19</v>
      </c>
      <c r="K20" s="49" t="s">
        <v>18</v>
      </c>
      <c r="L20" s="66"/>
      <c r="M20" s="48">
        <v>0</v>
      </c>
    </row>
    <row r="21" spans="2:13" s="2" customFormat="1" ht="18" customHeight="1">
      <c r="B21" s="70"/>
      <c r="C21" s="71"/>
      <c r="D21" s="71"/>
      <c r="E21" s="71"/>
      <c r="F21" s="72"/>
      <c r="G21" s="61"/>
      <c r="H21" s="64" t="s">
        <v>60</v>
      </c>
      <c r="I21" s="65"/>
      <c r="J21" s="52">
        <v>20</v>
      </c>
      <c r="K21" s="58"/>
      <c r="L21" s="59" t="s">
        <v>63</v>
      </c>
      <c r="M21" s="56">
        <f>SUM(M17:M20)</f>
        <v>0</v>
      </c>
    </row>
    <row r="22" spans="2:13" s="2" customFormat="1" ht="18" customHeight="1">
      <c r="B22" s="133" t="s">
        <v>64</v>
      </c>
      <c r="C22" s="133"/>
      <c r="D22" s="133"/>
      <c r="E22" s="133"/>
      <c r="F22" s="60"/>
      <c r="G22" s="61"/>
      <c r="H22" s="64"/>
      <c r="I22" s="65"/>
      <c r="J22" s="36" t="s">
        <v>65</v>
      </c>
      <c r="K22" s="132" t="s">
        <v>66</v>
      </c>
      <c r="L22" s="132"/>
      <c r="M22" s="132"/>
    </row>
    <row r="23" spans="2:13" s="2" customFormat="1" ht="18" customHeight="1">
      <c r="B23" s="61"/>
      <c r="C23" s="62" t="s">
        <v>57</v>
      </c>
      <c r="D23" s="62"/>
      <c r="E23" s="62" t="s">
        <v>58</v>
      </c>
      <c r="F23" s="63"/>
      <c r="G23" s="61"/>
      <c r="H23" s="64"/>
      <c r="I23" s="65"/>
      <c r="J23" s="39">
        <v>21</v>
      </c>
      <c r="K23" s="43"/>
      <c r="L23" s="73" t="s">
        <v>67</v>
      </c>
      <c r="M23" s="42">
        <f>ROUND(F15,2)+I15+M15+M21</f>
        <v>0</v>
      </c>
    </row>
    <row r="24" spans="2:13" s="2" customFormat="1" ht="18" customHeight="1">
      <c r="B24" s="67"/>
      <c r="C24" s="64" t="s">
        <v>60</v>
      </c>
      <c r="D24" s="64"/>
      <c r="E24" s="64"/>
      <c r="F24" s="68"/>
      <c r="G24" s="61"/>
      <c r="H24" s="64"/>
      <c r="I24" s="65"/>
      <c r="J24" s="45">
        <v>22</v>
      </c>
      <c r="K24" s="49" t="s">
        <v>68</v>
      </c>
      <c r="L24" s="74">
        <f>M23-L25</f>
        <v>0</v>
      </c>
      <c r="M24" s="48">
        <f>ROUND((L24*20)/100,2)</f>
        <v>0</v>
      </c>
    </row>
    <row r="25" spans="2:13" s="2" customFormat="1" ht="18" customHeight="1">
      <c r="B25" s="67"/>
      <c r="C25" s="64"/>
      <c r="D25" s="64"/>
      <c r="E25" s="64"/>
      <c r="F25" s="68"/>
      <c r="G25" s="61"/>
      <c r="H25" s="64"/>
      <c r="I25" s="65"/>
      <c r="J25" s="45">
        <v>23</v>
      </c>
      <c r="K25" s="49" t="s">
        <v>69</v>
      </c>
      <c r="L25" s="74">
        <f>SUMIF(Prehlad!O11:O9999,0,Prehlad!J11:J9999)</f>
        <v>0</v>
      </c>
      <c r="M25" s="48">
        <f>ROUND((L25*0)/100,2)</f>
        <v>0</v>
      </c>
    </row>
    <row r="26" spans="2:13" s="2" customFormat="1" ht="18" customHeight="1">
      <c r="B26" s="67"/>
      <c r="C26" s="64"/>
      <c r="D26" s="64"/>
      <c r="E26" s="64"/>
      <c r="F26" s="68"/>
      <c r="G26" s="61"/>
      <c r="H26" s="64"/>
      <c r="I26" s="65"/>
      <c r="J26" s="52">
        <v>24</v>
      </c>
      <c r="K26" s="58"/>
      <c r="L26" s="59" t="s">
        <v>70</v>
      </c>
      <c r="M26" s="56">
        <f>M23+M24+M25</f>
        <v>0</v>
      </c>
    </row>
    <row r="27" spans="2:13" s="2" customFormat="1" ht="16.5" customHeight="1">
      <c r="B27" s="70"/>
      <c r="C27" s="71"/>
      <c r="D27" s="71"/>
      <c r="E27" s="71"/>
      <c r="F27" s="72"/>
      <c r="G27" s="70"/>
      <c r="H27" s="71"/>
      <c r="I27" s="72"/>
      <c r="J27" s="75" t="s">
        <v>71</v>
      </c>
      <c r="K27" s="76" t="s">
        <v>72</v>
      </c>
      <c r="L27" s="77"/>
      <c r="M27" s="78">
        <v>0</v>
      </c>
    </row>
    <row r="28" s="2" customFormat="1" ht="14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fitToHeight="1" fitToWidth="1"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"/>
  <sheetViews>
    <sheetView showGridLines="0" zoomScalePageLayoutView="0" workbookViewId="0" topLeftCell="A1">
      <selection activeCell="J34" sqref="J34"/>
    </sheetView>
  </sheetViews>
  <sheetFormatPr defaultColWidth="9.140625" defaultRowHeight="13.5" customHeight="1"/>
  <cols>
    <col min="1" max="1" width="45.8515625" style="79" customWidth="1"/>
    <col min="2" max="2" width="14.28125" style="80" customWidth="1"/>
    <col min="3" max="3" width="13.421875" style="80" customWidth="1"/>
    <col min="4" max="4" width="11.421875" style="80" customWidth="1"/>
    <col min="5" max="5" width="12.140625" style="81" customWidth="1"/>
    <col min="6" max="6" width="10.140625" style="82" customWidth="1"/>
    <col min="7" max="7" width="11.421875" style="82" customWidth="1"/>
    <col min="8" max="23" width="11.421875" style="79" customWidth="1"/>
    <col min="24" max="25" width="5.7109375" style="79" customWidth="1"/>
    <col min="26" max="26" width="6.421875" style="79" customWidth="1"/>
    <col min="27" max="27" width="24.28125" style="79" customWidth="1"/>
    <col min="28" max="28" width="4.28125" style="79" customWidth="1"/>
    <col min="29" max="29" width="8.28125" style="79" customWidth="1"/>
    <col min="30" max="30" width="8.7109375" style="79" customWidth="1"/>
    <col min="31" max="16384" width="11.421875" style="79" customWidth="1"/>
  </cols>
  <sheetData>
    <row r="1" spans="1:30" ht="12.75">
      <c r="A1" s="83" t="s">
        <v>73</v>
      </c>
      <c r="C1" s="79"/>
      <c r="E1" s="83" t="s">
        <v>13</v>
      </c>
      <c r="F1" s="79"/>
      <c r="G1" s="79"/>
      <c r="Z1" s="2" t="s">
        <v>0</v>
      </c>
      <c r="AA1" s="2" t="s">
        <v>1</v>
      </c>
      <c r="AB1" s="2" t="s">
        <v>2</v>
      </c>
      <c r="AC1" s="2" t="s">
        <v>3</v>
      </c>
      <c r="AD1" s="2" t="s">
        <v>4</v>
      </c>
    </row>
    <row r="2" spans="1:30" ht="12.75">
      <c r="A2" s="83" t="s">
        <v>74</v>
      </c>
      <c r="C2" s="79"/>
      <c r="E2" s="83" t="s">
        <v>12</v>
      </c>
      <c r="F2" s="79"/>
      <c r="G2" s="79"/>
      <c r="Z2" s="2" t="s">
        <v>8</v>
      </c>
      <c r="AA2" s="9" t="s">
        <v>75</v>
      </c>
      <c r="AB2" s="10" t="s">
        <v>10</v>
      </c>
      <c r="AC2" s="9"/>
      <c r="AD2" s="11"/>
    </row>
    <row r="3" spans="1:30" ht="12.75">
      <c r="A3" s="83" t="s">
        <v>76</v>
      </c>
      <c r="C3" s="79"/>
      <c r="E3" s="83" t="s">
        <v>302</v>
      </c>
      <c r="F3" s="79"/>
      <c r="G3" s="79"/>
      <c r="Z3" s="2" t="s">
        <v>14</v>
      </c>
      <c r="AA3" s="9" t="s">
        <v>77</v>
      </c>
      <c r="AB3" s="10" t="s">
        <v>10</v>
      </c>
      <c r="AC3" s="9" t="s">
        <v>16</v>
      </c>
      <c r="AD3" s="11" t="s">
        <v>17</v>
      </c>
    </row>
    <row r="4" spans="2:30" ht="12.75">
      <c r="B4" s="79"/>
      <c r="C4" s="79"/>
      <c r="D4" s="79"/>
      <c r="E4" s="79"/>
      <c r="F4" s="79"/>
      <c r="G4" s="79"/>
      <c r="Z4" s="2" t="s">
        <v>20</v>
      </c>
      <c r="AA4" s="9" t="s">
        <v>78</v>
      </c>
      <c r="AB4" s="10" t="s">
        <v>10</v>
      </c>
      <c r="AC4" s="9"/>
      <c r="AD4" s="11"/>
    </row>
    <row r="5" spans="1:30" ht="12.75">
      <c r="A5" s="83" t="s">
        <v>79</v>
      </c>
      <c r="B5" s="79"/>
      <c r="C5" s="79"/>
      <c r="D5" s="79"/>
      <c r="E5" s="79"/>
      <c r="F5" s="79"/>
      <c r="G5" s="79"/>
      <c r="Z5" s="2" t="s">
        <v>26</v>
      </c>
      <c r="AA5" s="9" t="s">
        <v>77</v>
      </c>
      <c r="AB5" s="10" t="s">
        <v>10</v>
      </c>
      <c r="AC5" s="9" t="s">
        <v>16</v>
      </c>
      <c r="AD5" s="11" t="s">
        <v>17</v>
      </c>
    </row>
    <row r="6" spans="1:30" ht="12.75">
      <c r="A6" s="83" t="s">
        <v>80</v>
      </c>
      <c r="B6" s="79"/>
      <c r="C6" s="79"/>
      <c r="D6" s="79"/>
      <c r="E6" s="79"/>
      <c r="F6" s="79"/>
      <c r="G6" s="79"/>
      <c r="Z6" s="79" t="s">
        <v>28</v>
      </c>
      <c r="AA6" s="9" t="s">
        <v>81</v>
      </c>
      <c r="AB6" s="10" t="s">
        <v>10</v>
      </c>
      <c r="AC6" s="9" t="s">
        <v>16</v>
      </c>
      <c r="AD6" s="11" t="s">
        <v>17</v>
      </c>
    </row>
    <row r="7" spans="1:7" ht="12.75">
      <c r="A7" s="83"/>
      <c r="B7" s="79"/>
      <c r="C7" s="79"/>
      <c r="D7" s="79"/>
      <c r="E7" s="79"/>
      <c r="F7" s="79"/>
      <c r="G7" s="79"/>
    </row>
    <row r="8" spans="2:7" ht="13.5">
      <c r="B8" s="84" t="str">
        <f>CONCATENATE(AA2," ",AB2," ",AC2," ",AD2)</f>
        <v>Rekapitulácia rozpočtu v EUR  </v>
      </c>
      <c r="G8" s="79"/>
    </row>
    <row r="9" spans="1:7" ht="12.75">
      <c r="A9" s="85" t="s">
        <v>82</v>
      </c>
      <c r="B9" s="85" t="s">
        <v>83</v>
      </c>
      <c r="C9" s="85" t="s">
        <v>84</v>
      </c>
      <c r="D9" s="85" t="s">
        <v>85</v>
      </c>
      <c r="E9" s="86" t="s">
        <v>86</v>
      </c>
      <c r="F9" s="86" t="s">
        <v>87</v>
      </c>
      <c r="G9" s="86" t="s">
        <v>88</v>
      </c>
    </row>
    <row r="10" spans="1:7" ht="12.75">
      <c r="A10" s="87"/>
      <c r="B10" s="87" t="s">
        <v>89</v>
      </c>
      <c r="C10" s="87" t="s">
        <v>34</v>
      </c>
      <c r="D10" s="87"/>
      <c r="E10" s="86" t="s">
        <v>85</v>
      </c>
      <c r="F10" s="86" t="s">
        <v>85</v>
      </c>
      <c r="G10" s="86" t="s">
        <v>85</v>
      </c>
    </row>
    <row r="13" spans="1:7" ht="13.5" customHeight="1">
      <c r="A13" s="79" t="s">
        <v>90</v>
      </c>
      <c r="B13" s="80">
        <f>Prehlad!H25</f>
        <v>0</v>
      </c>
      <c r="C13" s="80">
        <f>Prehlad!I25</f>
        <v>0</v>
      </c>
      <c r="D13" s="80">
        <f>Prehlad!J25</f>
        <v>0</v>
      </c>
      <c r="E13" s="81">
        <f>Prehlad!L25</f>
        <v>0</v>
      </c>
      <c r="F13" s="82">
        <f>Prehlad!N25</f>
        <v>0</v>
      </c>
      <c r="G13" s="82">
        <f>Prehlad!W25</f>
        <v>781.114</v>
      </c>
    </row>
    <row r="14" spans="1:7" ht="13.5" customHeight="1">
      <c r="A14" s="79" t="s">
        <v>91</v>
      </c>
      <c r="B14" s="80">
        <f>Prehlad!H35</f>
        <v>0</v>
      </c>
      <c r="C14" s="80">
        <f>Prehlad!I35</f>
        <v>0</v>
      </c>
      <c r="D14" s="80">
        <f>Prehlad!J35</f>
        <v>0</v>
      </c>
      <c r="E14" s="81">
        <f>Prehlad!L35</f>
        <v>28.025889999999997</v>
      </c>
      <c r="F14" s="82">
        <f>Prehlad!N35</f>
        <v>0</v>
      </c>
      <c r="G14" s="82">
        <f>Prehlad!W35</f>
        <v>63.900999999999996</v>
      </c>
    </row>
    <row r="15" spans="1:7" ht="13.5" customHeight="1">
      <c r="A15" s="79" t="s">
        <v>92</v>
      </c>
      <c r="B15" s="80">
        <f>Prehlad!H48</f>
        <v>0</v>
      </c>
      <c r="C15" s="80">
        <f>Prehlad!I48</f>
        <v>0</v>
      </c>
      <c r="D15" s="80">
        <f>Prehlad!J48</f>
        <v>0</v>
      </c>
      <c r="E15" s="81">
        <f>Prehlad!L48</f>
        <v>97.361874</v>
      </c>
      <c r="F15" s="82">
        <f>Prehlad!N48</f>
        <v>0</v>
      </c>
      <c r="G15" s="82">
        <f>Prehlad!W48</f>
        <v>34.29900000000001</v>
      </c>
    </row>
    <row r="16" spans="1:7" ht="13.5" customHeight="1">
      <c r="A16" s="79" t="s">
        <v>93</v>
      </c>
      <c r="B16" s="80">
        <f>Prehlad!H53</f>
        <v>0</v>
      </c>
      <c r="C16" s="80">
        <f>Prehlad!I53</f>
        <v>0</v>
      </c>
      <c r="D16" s="80">
        <f>Prehlad!J53</f>
        <v>0</v>
      </c>
      <c r="E16" s="81">
        <f>Prehlad!L53</f>
        <v>0.8156000000000001</v>
      </c>
      <c r="F16" s="82">
        <f>Prehlad!N53</f>
        <v>0</v>
      </c>
      <c r="G16" s="82">
        <f>Prehlad!W53</f>
        <v>7.5</v>
      </c>
    </row>
    <row r="17" spans="1:7" ht="13.5" customHeight="1">
      <c r="A17" s="79" t="s">
        <v>94</v>
      </c>
      <c r="B17" s="80">
        <f>Prehlad!H70</f>
        <v>0</v>
      </c>
      <c r="C17" s="80">
        <f>Prehlad!I70</f>
        <v>0</v>
      </c>
      <c r="D17" s="80">
        <f>Prehlad!J70</f>
        <v>0</v>
      </c>
      <c r="E17" s="81">
        <f>Prehlad!L70</f>
        <v>41.233000000000004</v>
      </c>
      <c r="F17" s="82">
        <f>Prehlad!N70</f>
        <v>13.5</v>
      </c>
      <c r="G17" s="82">
        <f>Prehlad!W70</f>
        <v>95.403</v>
      </c>
    </row>
    <row r="18" spans="1:7" ht="13.5" customHeight="1">
      <c r="A18" s="79" t="s">
        <v>95</v>
      </c>
      <c r="B18" s="80">
        <f>Prehlad!H72</f>
        <v>0</v>
      </c>
      <c r="C18" s="80">
        <f>Prehlad!I72</f>
        <v>0</v>
      </c>
      <c r="D18" s="80">
        <f>Prehlad!J72</f>
        <v>0</v>
      </c>
      <c r="E18" s="81">
        <f>Prehlad!L72</f>
        <v>167.43636400000003</v>
      </c>
      <c r="F18" s="82">
        <f>Prehlad!N72</f>
        <v>13.5</v>
      </c>
      <c r="G18" s="82">
        <f>Prehlad!W72</f>
        <v>982.217</v>
      </c>
    </row>
    <row r="20" spans="1:7" ht="13.5" customHeight="1">
      <c r="A20" s="79" t="s">
        <v>96</v>
      </c>
      <c r="B20" s="80">
        <f>Prehlad!H78</f>
        <v>0</v>
      </c>
      <c r="C20" s="80">
        <f>Prehlad!I78</f>
        <v>0</v>
      </c>
      <c r="D20" s="80">
        <f>Prehlad!J78</f>
        <v>0</v>
      </c>
      <c r="E20" s="81">
        <f>Prehlad!L78</f>
        <v>0</v>
      </c>
      <c r="F20" s="82">
        <f>Prehlad!N78</f>
        <v>0</v>
      </c>
      <c r="G20" s="82">
        <f>Prehlad!W78</f>
        <v>77.712</v>
      </c>
    </row>
    <row r="21" spans="1:7" ht="13.5" customHeight="1">
      <c r="A21" s="79" t="s">
        <v>97</v>
      </c>
      <c r="B21" s="80">
        <f>Prehlad!H80</f>
        <v>0</v>
      </c>
      <c r="C21" s="80">
        <f>Prehlad!I80</f>
        <v>0</v>
      </c>
      <c r="D21" s="80">
        <f>Prehlad!J80</f>
        <v>0</v>
      </c>
      <c r="E21" s="81">
        <f>Prehlad!L80</f>
        <v>0</v>
      </c>
      <c r="F21" s="82">
        <f>Prehlad!N80</f>
        <v>0</v>
      </c>
      <c r="G21" s="82">
        <f>Prehlad!W80</f>
        <v>77.712</v>
      </c>
    </row>
    <row r="23" spans="1:7" ht="13.5" customHeight="1">
      <c r="A23" s="79" t="s">
        <v>98</v>
      </c>
      <c r="B23" s="80">
        <f>Prehlad!H90</f>
        <v>0</v>
      </c>
      <c r="C23" s="80">
        <f>Prehlad!I90</f>
        <v>0</v>
      </c>
      <c r="D23" s="80">
        <f>Prehlad!J90</f>
        <v>0</v>
      </c>
      <c r="E23" s="81">
        <f>Prehlad!L90</f>
        <v>0</v>
      </c>
      <c r="F23" s="82">
        <f>Prehlad!N90</f>
        <v>0</v>
      </c>
      <c r="G23" s="82">
        <f>Prehlad!W90</f>
        <v>0</v>
      </c>
    </row>
    <row r="26" spans="1:7" ht="13.5" customHeight="1">
      <c r="A26" s="83" t="s">
        <v>99</v>
      </c>
      <c r="B26" s="88">
        <f>Prehlad!H92</f>
        <v>0</v>
      </c>
      <c r="C26" s="88">
        <f>Prehlad!I92</f>
        <v>0</v>
      </c>
      <c r="D26" s="88">
        <f>Prehlad!J92</f>
        <v>0</v>
      </c>
      <c r="E26" s="89">
        <f>Prehlad!L92</f>
        <v>167.43636400000003</v>
      </c>
      <c r="F26" s="90">
        <f>Prehlad!N92</f>
        <v>13.5</v>
      </c>
      <c r="G26" s="90">
        <f>Prehlad!W92</f>
        <v>1059.929</v>
      </c>
    </row>
    <row r="88" ht="13.5" customHeight="1">
      <c r="A88" s="79" t="s">
        <v>98</v>
      </c>
    </row>
  </sheetData>
  <sheetProtection selectLockedCells="1" selectUnlockedCells="1"/>
  <printOptions horizontalCentered="1"/>
  <pageMargins left="0.2361111111111111" right="0.2361111111111111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showGridLines="0" tabSelected="1" zoomScale="120" zoomScaleNormal="120" zoomScalePageLayoutView="0" workbookViewId="0" topLeftCell="A1">
      <pane xSplit="4" ySplit="10" topLeftCell="E4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52" sqref="D52"/>
    </sheetView>
  </sheetViews>
  <sheetFormatPr defaultColWidth="9.140625" defaultRowHeight="12.75"/>
  <cols>
    <col min="1" max="1" width="4.140625" style="91" customWidth="1"/>
    <col min="2" max="2" width="5.28125" style="92" customWidth="1"/>
    <col min="3" max="3" width="13.421875" style="93" customWidth="1"/>
    <col min="4" max="4" width="40.8515625" style="94" customWidth="1"/>
    <col min="5" max="5" width="10.140625" style="95" customWidth="1"/>
    <col min="6" max="6" width="5.8515625" style="96" customWidth="1"/>
    <col min="7" max="7" width="11.421875" style="97" customWidth="1"/>
    <col min="8" max="9" width="11.28125" style="97" customWidth="1"/>
    <col min="10" max="10" width="0" style="97" hidden="1" customWidth="1"/>
    <col min="11" max="11" width="7.140625" style="98" customWidth="1"/>
    <col min="12" max="12" width="8.140625" style="98" customWidth="1"/>
    <col min="13" max="13" width="7.140625" style="95" customWidth="1"/>
    <col min="14" max="14" width="8.140625" style="95" customWidth="1"/>
    <col min="15" max="15" width="3.421875" style="96" customWidth="1"/>
    <col min="16" max="16" width="12.7109375" style="96" hidden="1" customWidth="1"/>
    <col min="17" max="19" width="0" style="95" hidden="1" customWidth="1"/>
    <col min="20" max="20" width="10.421875" style="99" hidden="1" customWidth="1"/>
    <col min="21" max="21" width="10.28125" style="99" hidden="1" customWidth="1"/>
    <col min="22" max="22" width="5.7109375" style="99" hidden="1" customWidth="1"/>
    <col min="23" max="23" width="0" style="95" hidden="1" customWidth="1"/>
    <col min="24" max="24" width="13.421875" style="96" hidden="1" customWidth="1"/>
    <col min="25" max="25" width="0" style="96" hidden="1" customWidth="1"/>
    <col min="26" max="26" width="7.421875" style="93" hidden="1" customWidth="1"/>
    <col min="27" max="27" width="24.8515625" style="93" hidden="1" customWidth="1"/>
    <col min="28" max="28" width="4.28125" style="96" hidden="1" customWidth="1"/>
    <col min="29" max="29" width="8.28125" style="96" hidden="1" customWidth="1"/>
    <col min="30" max="30" width="8.7109375" style="96" hidden="1" customWidth="1"/>
    <col min="31" max="31" width="11.421875" style="96" hidden="1" customWidth="1"/>
    <col min="32" max="32" width="0" style="96" hidden="1" customWidth="1"/>
    <col min="33" max="16384" width="11.421875" style="96" customWidth="1"/>
  </cols>
  <sheetData>
    <row r="1" spans="1:32" s="79" customFormat="1" ht="12.75">
      <c r="A1" s="83" t="s">
        <v>73</v>
      </c>
      <c r="D1" s="100"/>
      <c r="G1" s="80"/>
      <c r="I1" s="83" t="s">
        <v>13</v>
      </c>
      <c r="J1" s="80"/>
      <c r="K1" s="81"/>
      <c r="Q1" s="82"/>
      <c r="R1" s="82"/>
      <c r="S1" s="82"/>
      <c r="Z1" s="101" t="s">
        <v>0</v>
      </c>
      <c r="AA1" s="101" t="s">
        <v>1</v>
      </c>
      <c r="AB1" s="2" t="s">
        <v>2</v>
      </c>
      <c r="AC1" s="2" t="s">
        <v>3</v>
      </c>
      <c r="AD1" s="2" t="s">
        <v>4</v>
      </c>
      <c r="AE1" s="102" t="s">
        <v>100</v>
      </c>
      <c r="AF1" s="103" t="s">
        <v>101</v>
      </c>
    </row>
    <row r="2" spans="1:32" s="79" customFormat="1" ht="12.75">
      <c r="A2" s="83" t="s">
        <v>74</v>
      </c>
      <c r="D2" s="100"/>
      <c r="G2" s="80"/>
      <c r="H2" s="104"/>
      <c r="I2" s="83" t="s">
        <v>12</v>
      </c>
      <c r="J2" s="80"/>
      <c r="K2" s="81"/>
      <c r="Q2" s="82"/>
      <c r="R2" s="82"/>
      <c r="S2" s="82"/>
      <c r="Z2" s="101" t="s">
        <v>8</v>
      </c>
      <c r="AA2" s="11" t="s">
        <v>102</v>
      </c>
      <c r="AB2" s="10" t="s">
        <v>10</v>
      </c>
      <c r="AC2" s="9"/>
      <c r="AD2" s="11"/>
      <c r="AE2" s="102">
        <v>1</v>
      </c>
      <c r="AF2" s="105">
        <v>123.4567</v>
      </c>
    </row>
    <row r="3" spans="1:32" s="79" customFormat="1" ht="12.75">
      <c r="A3" s="83" t="s">
        <v>76</v>
      </c>
      <c r="D3" s="100"/>
      <c r="G3" s="80"/>
      <c r="I3" s="83" t="s">
        <v>301</v>
      </c>
      <c r="J3" s="80"/>
      <c r="K3" s="81"/>
      <c r="Q3" s="82"/>
      <c r="R3" s="82"/>
      <c r="S3" s="82"/>
      <c r="Z3" s="101" t="s">
        <v>14</v>
      </c>
      <c r="AA3" s="11" t="s">
        <v>103</v>
      </c>
      <c r="AB3" s="10" t="s">
        <v>10</v>
      </c>
      <c r="AC3" s="9" t="s">
        <v>16</v>
      </c>
      <c r="AD3" s="11" t="s">
        <v>17</v>
      </c>
      <c r="AE3" s="102">
        <v>2</v>
      </c>
      <c r="AF3" s="106">
        <v>123.4567</v>
      </c>
    </row>
    <row r="4" spans="4:32" s="79" customFormat="1" ht="12.75">
      <c r="D4" s="100"/>
      <c r="Q4" s="82"/>
      <c r="R4" s="82"/>
      <c r="S4" s="82"/>
      <c r="Z4" s="101" t="s">
        <v>20</v>
      </c>
      <c r="AA4" s="11" t="s">
        <v>104</v>
      </c>
      <c r="AB4" s="10" t="s">
        <v>10</v>
      </c>
      <c r="AC4" s="9"/>
      <c r="AD4" s="11"/>
      <c r="AE4" s="102">
        <v>3</v>
      </c>
      <c r="AF4" s="107">
        <v>123.4567</v>
      </c>
    </row>
    <row r="5" spans="1:32" s="79" customFormat="1" ht="12.75">
      <c r="A5" s="83" t="s">
        <v>79</v>
      </c>
      <c r="D5" s="100"/>
      <c r="Q5" s="82"/>
      <c r="R5" s="82"/>
      <c r="S5" s="82"/>
      <c r="Z5" s="101" t="s">
        <v>26</v>
      </c>
      <c r="AA5" s="11" t="s">
        <v>103</v>
      </c>
      <c r="AB5" s="10" t="s">
        <v>10</v>
      </c>
      <c r="AC5" s="9" t="s">
        <v>16</v>
      </c>
      <c r="AD5" s="11" t="s">
        <v>17</v>
      </c>
      <c r="AE5" s="102">
        <v>4</v>
      </c>
      <c r="AF5" s="108">
        <v>123.4567</v>
      </c>
    </row>
    <row r="6" spans="1:32" s="79" customFormat="1" ht="12.75">
      <c r="A6" s="83" t="s">
        <v>80</v>
      </c>
      <c r="D6" s="100"/>
      <c r="Q6" s="82"/>
      <c r="R6" s="82"/>
      <c r="S6" s="82"/>
      <c r="Z6" s="109" t="s">
        <v>28</v>
      </c>
      <c r="AA6" s="11" t="s">
        <v>105</v>
      </c>
      <c r="AB6" s="10" t="s">
        <v>10</v>
      </c>
      <c r="AC6" s="9" t="s">
        <v>16</v>
      </c>
      <c r="AD6" s="11" t="s">
        <v>17</v>
      </c>
      <c r="AE6" s="102" t="s">
        <v>106</v>
      </c>
      <c r="AF6" s="103">
        <v>123.4567</v>
      </c>
    </row>
    <row r="7" spans="1:27" s="79" customFormat="1" ht="12.75">
      <c r="A7" s="83"/>
      <c r="D7" s="100"/>
      <c r="Q7" s="82"/>
      <c r="R7" s="82"/>
      <c r="S7" s="82"/>
      <c r="Z7" s="104"/>
      <c r="AA7" s="104"/>
    </row>
    <row r="8" spans="2:27" s="79" customFormat="1" ht="13.5">
      <c r="B8" s="110"/>
      <c r="C8" s="111"/>
      <c r="D8" s="112" t="str">
        <f>CONCATENATE(AA2," ",AB2," ",AC2," ",AD2)</f>
        <v>Prehľad rozpočtových nákladov v EUR  </v>
      </c>
      <c r="E8" s="82"/>
      <c r="G8" s="80"/>
      <c r="H8" s="80"/>
      <c r="I8" s="80"/>
      <c r="J8" s="80"/>
      <c r="K8" s="81"/>
      <c r="L8" s="81"/>
      <c r="M8" s="82"/>
      <c r="N8" s="82"/>
      <c r="Q8" s="82"/>
      <c r="R8" s="82"/>
      <c r="S8" s="82"/>
      <c r="Z8" s="104"/>
      <c r="AA8" s="104"/>
    </row>
    <row r="9" spans="1:27" s="79" customFormat="1" ht="12.75">
      <c r="A9" s="85" t="s">
        <v>107</v>
      </c>
      <c r="B9" s="85" t="s">
        <v>108</v>
      </c>
      <c r="C9" s="85" t="s">
        <v>109</v>
      </c>
      <c r="D9" s="113" t="s">
        <v>110</v>
      </c>
      <c r="E9" s="85" t="s">
        <v>111</v>
      </c>
      <c r="F9" s="85" t="s">
        <v>112</v>
      </c>
      <c r="G9" s="85" t="s">
        <v>113</v>
      </c>
      <c r="H9" s="85" t="s">
        <v>83</v>
      </c>
      <c r="I9" s="85" t="s">
        <v>84</v>
      </c>
      <c r="J9" s="85" t="s">
        <v>85</v>
      </c>
      <c r="K9" s="135" t="s">
        <v>86</v>
      </c>
      <c r="L9" s="135"/>
      <c r="M9" s="135" t="s">
        <v>87</v>
      </c>
      <c r="N9" s="135"/>
      <c r="O9" s="85" t="s">
        <v>114</v>
      </c>
      <c r="P9" s="114" t="s">
        <v>115</v>
      </c>
      <c r="Q9" s="114" t="s">
        <v>111</v>
      </c>
      <c r="R9" s="114" t="s">
        <v>111</v>
      </c>
      <c r="S9" s="114" t="s">
        <v>111</v>
      </c>
      <c r="T9" s="115" t="s">
        <v>116</v>
      </c>
      <c r="U9" s="115" t="s">
        <v>117</v>
      </c>
      <c r="V9" s="115" t="s">
        <v>118</v>
      </c>
      <c r="W9" s="102" t="s">
        <v>88</v>
      </c>
      <c r="X9" s="116" t="s">
        <v>119</v>
      </c>
      <c r="Y9" s="116" t="s">
        <v>109</v>
      </c>
      <c r="Z9" s="117" t="s">
        <v>120</v>
      </c>
      <c r="AA9" s="117" t="s">
        <v>121</v>
      </c>
    </row>
    <row r="10" spans="1:27" s="79" customFormat="1" ht="12.75">
      <c r="A10" s="87" t="s">
        <v>122</v>
      </c>
      <c r="B10" s="87" t="s">
        <v>123</v>
      </c>
      <c r="C10" s="118"/>
      <c r="D10" s="119" t="s">
        <v>124</v>
      </c>
      <c r="E10" s="87" t="s">
        <v>125</v>
      </c>
      <c r="F10" s="87" t="s">
        <v>126</v>
      </c>
      <c r="G10" s="87" t="s">
        <v>127</v>
      </c>
      <c r="H10" s="87" t="s">
        <v>89</v>
      </c>
      <c r="I10" s="87" t="s">
        <v>34</v>
      </c>
      <c r="J10" s="87"/>
      <c r="K10" s="120" t="s">
        <v>113</v>
      </c>
      <c r="L10" s="121" t="s">
        <v>85</v>
      </c>
      <c r="M10" s="87" t="s">
        <v>113</v>
      </c>
      <c r="N10" s="87" t="s">
        <v>85</v>
      </c>
      <c r="O10" s="87" t="s">
        <v>128</v>
      </c>
      <c r="P10" s="114"/>
      <c r="Q10" s="114" t="s">
        <v>129</v>
      </c>
      <c r="R10" s="114" t="s">
        <v>130</v>
      </c>
      <c r="S10" s="114" t="s">
        <v>131</v>
      </c>
      <c r="T10" s="115" t="s">
        <v>132</v>
      </c>
      <c r="U10" s="115" t="s">
        <v>114</v>
      </c>
      <c r="V10" s="115" t="s">
        <v>133</v>
      </c>
      <c r="W10" s="82"/>
      <c r="Z10" s="117" t="s">
        <v>134</v>
      </c>
      <c r="AA10" s="117" t="s">
        <v>122</v>
      </c>
    </row>
    <row r="11" ht="13.5" customHeight="1">
      <c r="G11" s="122"/>
    </row>
    <row r="13" ht="12.75">
      <c r="B13" s="123" t="s">
        <v>135</v>
      </c>
    </row>
    <row r="14" ht="12.75">
      <c r="B14" s="124" t="s">
        <v>90</v>
      </c>
    </row>
    <row r="15" spans="1:27" ht="12.75">
      <c r="A15" s="91">
        <v>1</v>
      </c>
      <c r="B15" s="92" t="s">
        <v>136</v>
      </c>
      <c r="C15" s="93" t="s">
        <v>137</v>
      </c>
      <c r="D15" s="94" t="s">
        <v>298</v>
      </c>
      <c r="E15" s="95">
        <v>193.158</v>
      </c>
      <c r="F15" s="96" t="s">
        <v>138</v>
      </c>
      <c r="H15" s="97">
        <f>ROUND(E15*G15,2)</f>
        <v>0</v>
      </c>
      <c r="J15" s="97">
        <f>ROUND(E15*G15,2)</f>
        <v>0</v>
      </c>
      <c r="O15" s="96">
        <v>20</v>
      </c>
      <c r="P15" s="96" t="s">
        <v>139</v>
      </c>
      <c r="V15" s="99" t="s">
        <v>65</v>
      </c>
      <c r="W15" s="95">
        <v>334.648</v>
      </c>
      <c r="X15" s="96" t="s">
        <v>140</v>
      </c>
      <c r="Y15" s="96" t="s">
        <v>137</v>
      </c>
      <c r="Z15" s="93" t="s">
        <v>141</v>
      </c>
      <c r="AA15" s="93" t="s">
        <v>142</v>
      </c>
    </row>
    <row r="16" spans="4:22" ht="12.75">
      <c r="D16" s="94" t="s">
        <v>297</v>
      </c>
      <c r="V16" s="99" t="s">
        <v>143</v>
      </c>
    </row>
    <row r="17" spans="1:27" ht="12.75">
      <c r="A17" s="91">
        <v>2</v>
      </c>
      <c r="B17" s="92" t="s">
        <v>136</v>
      </c>
      <c r="C17" s="93" t="s">
        <v>144</v>
      </c>
      <c r="D17" s="94" t="s">
        <v>299</v>
      </c>
      <c r="E17" s="95">
        <v>193.158</v>
      </c>
      <c r="F17" s="96" t="s">
        <v>138</v>
      </c>
      <c r="H17" s="97">
        <f>ROUND(E17*G17,2)</f>
        <v>0</v>
      </c>
      <c r="J17" s="97">
        <f>ROUND(E17*G17,2)</f>
        <v>0</v>
      </c>
      <c r="O17" s="96">
        <v>20</v>
      </c>
      <c r="P17" s="96" t="s">
        <v>139</v>
      </c>
      <c r="V17" s="99" t="s">
        <v>65</v>
      </c>
      <c r="W17" s="95">
        <v>43.135</v>
      </c>
      <c r="X17" s="96" t="s">
        <v>145</v>
      </c>
      <c r="Y17" s="96" t="s">
        <v>144</v>
      </c>
      <c r="Z17" s="93" t="s">
        <v>141</v>
      </c>
      <c r="AA17" s="93" t="s">
        <v>146</v>
      </c>
    </row>
    <row r="18" spans="1:27" ht="12.75">
      <c r="A18" s="91">
        <v>3</v>
      </c>
      <c r="B18" s="92" t="s">
        <v>147</v>
      </c>
      <c r="C18" s="93" t="s">
        <v>148</v>
      </c>
      <c r="D18" s="94" t="s">
        <v>149</v>
      </c>
      <c r="E18" s="95">
        <v>126.334</v>
      </c>
      <c r="F18" s="96" t="s">
        <v>138</v>
      </c>
      <c r="H18" s="97">
        <f>ROUND(E18*G18,2)</f>
        <v>0</v>
      </c>
      <c r="J18" s="97">
        <f>ROUND(E18*G18,2)</f>
        <v>0</v>
      </c>
      <c r="O18" s="96">
        <v>20</v>
      </c>
      <c r="P18" s="96" t="s">
        <v>139</v>
      </c>
      <c r="V18" s="99" t="s">
        <v>65</v>
      </c>
      <c r="W18" s="95">
        <v>359.294</v>
      </c>
      <c r="X18" s="96" t="s">
        <v>150</v>
      </c>
      <c r="Y18" s="96" t="s">
        <v>148</v>
      </c>
      <c r="Z18" s="93" t="s">
        <v>141</v>
      </c>
      <c r="AA18" s="93" t="s">
        <v>151</v>
      </c>
    </row>
    <row r="19" spans="4:22" ht="12.75">
      <c r="D19" s="94" t="s">
        <v>152</v>
      </c>
      <c r="V19" s="99" t="s">
        <v>143</v>
      </c>
    </row>
    <row r="20" spans="1:27" ht="25.5">
      <c r="A20" s="91">
        <v>4</v>
      </c>
      <c r="B20" s="92" t="s">
        <v>147</v>
      </c>
      <c r="C20" s="93" t="s">
        <v>153</v>
      </c>
      <c r="D20" s="130" t="s">
        <v>300</v>
      </c>
      <c r="E20" s="95">
        <v>1</v>
      </c>
      <c r="F20" s="96" t="s">
        <v>283</v>
      </c>
      <c r="H20" s="97">
        <f>ROUND(E20*G20,2)</f>
        <v>0</v>
      </c>
      <c r="J20" s="97">
        <f>ROUND(E20*G20,2)</f>
        <v>0</v>
      </c>
      <c r="O20" s="96">
        <v>20</v>
      </c>
      <c r="P20" s="96" t="s">
        <v>139</v>
      </c>
      <c r="V20" s="99" t="s">
        <v>65</v>
      </c>
      <c r="W20" s="95">
        <v>33.066</v>
      </c>
      <c r="X20" s="96" t="s">
        <v>154</v>
      </c>
      <c r="Y20" s="96" t="s">
        <v>153</v>
      </c>
      <c r="Z20" s="93" t="s">
        <v>141</v>
      </c>
      <c r="AA20" s="93" t="s">
        <v>155</v>
      </c>
    </row>
    <row r="21" spans="1:27" ht="12.75">
      <c r="A21" s="91">
        <v>5</v>
      </c>
      <c r="B21" s="92" t="s">
        <v>147</v>
      </c>
      <c r="C21" s="93" t="s">
        <v>156</v>
      </c>
      <c r="D21" s="94" t="s">
        <v>157</v>
      </c>
      <c r="E21" s="95">
        <v>146.172</v>
      </c>
      <c r="F21" s="96" t="s">
        <v>158</v>
      </c>
      <c r="H21" s="97">
        <f>ROUND(E21*G21,2)</f>
        <v>0</v>
      </c>
      <c r="J21" s="97">
        <f>ROUND(E21*G21,2)</f>
        <v>0</v>
      </c>
      <c r="O21" s="96">
        <v>20</v>
      </c>
      <c r="P21" s="96" t="s">
        <v>139</v>
      </c>
      <c r="V21" s="99" t="s">
        <v>65</v>
      </c>
      <c r="W21" s="95">
        <v>10.671</v>
      </c>
      <c r="X21" s="96" t="s">
        <v>159</v>
      </c>
      <c r="Y21" s="96" t="s">
        <v>156</v>
      </c>
      <c r="Z21" s="93" t="s">
        <v>141</v>
      </c>
      <c r="AA21" s="93" t="s">
        <v>160</v>
      </c>
    </row>
    <row r="22" spans="4:22" ht="12.75">
      <c r="D22" s="94" t="s">
        <v>161</v>
      </c>
      <c r="V22" s="99" t="s">
        <v>143</v>
      </c>
    </row>
    <row r="23" spans="1:27" ht="25.5">
      <c r="A23" s="91">
        <v>6</v>
      </c>
      <c r="B23" s="92" t="s">
        <v>136</v>
      </c>
      <c r="C23" s="93" t="s">
        <v>162</v>
      </c>
      <c r="D23" s="94" t="s">
        <v>163</v>
      </c>
      <c r="E23" s="95">
        <v>25</v>
      </c>
      <c r="F23" s="96" t="s">
        <v>158</v>
      </c>
      <c r="H23" s="97">
        <f>ROUND(E23*G23,2)</f>
        <v>0</v>
      </c>
      <c r="J23" s="97">
        <f>ROUND(E23*G23,2)</f>
        <v>0</v>
      </c>
      <c r="O23" s="96">
        <v>20</v>
      </c>
      <c r="P23" s="96" t="s">
        <v>139</v>
      </c>
      <c r="V23" s="99" t="s">
        <v>65</v>
      </c>
      <c r="W23" s="95">
        <v>0.3</v>
      </c>
      <c r="X23" s="96" t="s">
        <v>164</v>
      </c>
      <c r="Y23" s="96" t="s">
        <v>162</v>
      </c>
      <c r="Z23" s="93" t="s">
        <v>141</v>
      </c>
      <c r="AA23" s="93" t="s">
        <v>165</v>
      </c>
    </row>
    <row r="24" spans="4:22" ht="12.75">
      <c r="D24" s="94" t="s">
        <v>166</v>
      </c>
      <c r="V24" s="99" t="s">
        <v>143</v>
      </c>
    </row>
    <row r="25" spans="4:23" ht="12.75">
      <c r="D25" s="125" t="s">
        <v>167</v>
      </c>
      <c r="E25" s="126">
        <f>J25</f>
        <v>0</v>
      </c>
      <c r="H25" s="126">
        <f>SUM(H12:H24)</f>
        <v>0</v>
      </c>
      <c r="I25" s="126">
        <f>SUM(I12:I24)</f>
        <v>0</v>
      </c>
      <c r="J25" s="126">
        <f>SUM(J12:J24)</f>
        <v>0</v>
      </c>
      <c r="L25" s="127">
        <f>SUM(L12:L24)</f>
        <v>0</v>
      </c>
      <c r="N25" s="128">
        <f>SUM(N12:N24)</f>
        <v>0</v>
      </c>
      <c r="W25" s="128">
        <f>SUM(W12:W24)</f>
        <v>781.114</v>
      </c>
    </row>
    <row r="27" ht="12.75">
      <c r="B27" s="124" t="s">
        <v>91</v>
      </c>
    </row>
    <row r="28" spans="1:27" ht="12.75">
      <c r="A28" s="91">
        <v>7</v>
      </c>
      <c r="B28" s="92" t="s">
        <v>168</v>
      </c>
      <c r="C28" s="93" t="s">
        <v>169</v>
      </c>
      <c r="D28" s="94" t="s">
        <v>170</v>
      </c>
      <c r="E28" s="95">
        <v>12.6</v>
      </c>
      <c r="F28" s="96" t="s">
        <v>138</v>
      </c>
      <c r="H28" s="97">
        <f>ROUND(E28*G28,2)</f>
        <v>0</v>
      </c>
      <c r="J28" s="97">
        <f>ROUND(E28*G28,2)</f>
        <v>0</v>
      </c>
      <c r="K28" s="98">
        <v>2.20755</v>
      </c>
      <c r="L28" s="98">
        <f>E28*K28</f>
        <v>27.815129999999996</v>
      </c>
      <c r="O28" s="96">
        <v>20</v>
      </c>
      <c r="P28" s="96" t="s">
        <v>139</v>
      </c>
      <c r="V28" s="99" t="s">
        <v>65</v>
      </c>
      <c r="W28" s="95">
        <v>6.539</v>
      </c>
      <c r="X28" s="96" t="s">
        <v>171</v>
      </c>
      <c r="Y28" s="96" t="s">
        <v>169</v>
      </c>
      <c r="Z28" s="93" t="s">
        <v>172</v>
      </c>
      <c r="AA28" s="93" t="s">
        <v>139</v>
      </c>
    </row>
    <row r="29" spans="4:22" ht="12.75">
      <c r="D29" s="94" t="s">
        <v>173</v>
      </c>
      <c r="V29" s="99" t="s">
        <v>143</v>
      </c>
    </row>
    <row r="30" spans="1:27" ht="12.75">
      <c r="A30" s="91">
        <v>8</v>
      </c>
      <c r="B30" s="92" t="s">
        <v>168</v>
      </c>
      <c r="C30" s="93" t="s">
        <v>174</v>
      </c>
      <c r="D30" s="94" t="s">
        <v>175</v>
      </c>
      <c r="E30" s="95">
        <v>52</v>
      </c>
      <c r="F30" s="96" t="s">
        <v>158</v>
      </c>
      <c r="H30" s="97">
        <f>ROUND(E30*G30,2)</f>
        <v>0</v>
      </c>
      <c r="J30" s="97">
        <f>ROUND(E30*G30,2)</f>
        <v>0</v>
      </c>
      <c r="K30" s="98">
        <v>0.00388</v>
      </c>
      <c r="L30" s="98">
        <f>E30*K30</f>
        <v>0.20176000000000002</v>
      </c>
      <c r="O30" s="96">
        <v>20</v>
      </c>
      <c r="P30" s="96" t="s">
        <v>139</v>
      </c>
      <c r="V30" s="99" t="s">
        <v>65</v>
      </c>
      <c r="W30" s="95">
        <v>40.196</v>
      </c>
      <c r="X30" s="96" t="s">
        <v>176</v>
      </c>
      <c r="Y30" s="96" t="s">
        <v>174</v>
      </c>
      <c r="Z30" s="93" t="s">
        <v>172</v>
      </c>
      <c r="AA30" s="93" t="s">
        <v>177</v>
      </c>
    </row>
    <row r="31" spans="4:22" ht="12.75">
      <c r="D31" s="94" t="s">
        <v>178</v>
      </c>
      <c r="V31" s="99" t="s">
        <v>143</v>
      </c>
    </row>
    <row r="32" spans="1:27" ht="12.75">
      <c r="A32" s="91">
        <v>9</v>
      </c>
      <c r="B32" s="92" t="s">
        <v>168</v>
      </c>
      <c r="C32" s="93" t="s">
        <v>179</v>
      </c>
      <c r="D32" s="94" t="s">
        <v>180</v>
      </c>
      <c r="E32" s="95">
        <v>52</v>
      </c>
      <c r="F32" s="96" t="s">
        <v>158</v>
      </c>
      <c r="H32" s="97">
        <f>ROUND(E32*G32,2)</f>
        <v>0</v>
      </c>
      <c r="J32" s="97">
        <f>ROUND(E32*G32,2)</f>
        <v>0</v>
      </c>
      <c r="O32" s="96">
        <v>20</v>
      </c>
      <c r="P32" s="96" t="s">
        <v>139</v>
      </c>
      <c r="V32" s="99" t="s">
        <v>65</v>
      </c>
      <c r="W32" s="95">
        <v>16.016</v>
      </c>
      <c r="X32" s="96" t="s">
        <v>181</v>
      </c>
      <c r="Y32" s="96" t="s">
        <v>179</v>
      </c>
      <c r="Z32" s="93" t="s">
        <v>172</v>
      </c>
      <c r="AA32" s="93" t="s">
        <v>182</v>
      </c>
    </row>
    <row r="33" spans="1:27" ht="12.75">
      <c r="A33" s="91">
        <v>10</v>
      </c>
      <c r="B33" s="92" t="s">
        <v>183</v>
      </c>
      <c r="C33" s="93" t="s">
        <v>184</v>
      </c>
      <c r="D33" s="94" t="s">
        <v>185</v>
      </c>
      <c r="E33" s="95">
        <v>25</v>
      </c>
      <c r="F33" s="96" t="s">
        <v>158</v>
      </c>
      <c r="H33" s="97">
        <f>ROUND(E33*G33,2)</f>
        <v>0</v>
      </c>
      <c r="J33" s="97">
        <f>ROUND(E33*G33,2)</f>
        <v>0</v>
      </c>
      <c r="K33" s="98">
        <v>0.00036</v>
      </c>
      <c r="L33" s="98">
        <f>E33*K33</f>
        <v>0.009000000000000001</v>
      </c>
      <c r="O33" s="96">
        <v>20</v>
      </c>
      <c r="P33" s="96" t="s">
        <v>139</v>
      </c>
      <c r="V33" s="99" t="s">
        <v>65</v>
      </c>
      <c r="W33" s="95">
        <v>1.15</v>
      </c>
      <c r="X33" s="96" t="s">
        <v>186</v>
      </c>
      <c r="Y33" s="96" t="s">
        <v>184</v>
      </c>
      <c r="Z33" s="93" t="s">
        <v>187</v>
      </c>
      <c r="AA33" s="93" t="s">
        <v>188</v>
      </c>
    </row>
    <row r="34" spans="4:22" ht="12.75">
      <c r="D34" s="94" t="s">
        <v>166</v>
      </c>
      <c r="V34" s="99" t="s">
        <v>143</v>
      </c>
    </row>
    <row r="35" spans="4:23" ht="12.75">
      <c r="D35" s="125" t="s">
        <v>167</v>
      </c>
      <c r="E35" s="126">
        <f>J35</f>
        <v>0</v>
      </c>
      <c r="H35" s="126">
        <f>SUM(H26:H34)</f>
        <v>0</v>
      </c>
      <c r="I35" s="126">
        <f>SUM(I26:I34)</f>
        <v>0</v>
      </c>
      <c r="J35" s="126">
        <f>SUM(J26:J34)</f>
        <v>0</v>
      </c>
      <c r="L35" s="127">
        <f>SUM(L26:L34)</f>
        <v>28.025889999999997</v>
      </c>
      <c r="N35" s="128">
        <f>SUM(N26:N34)</f>
        <v>0</v>
      </c>
      <c r="W35" s="128">
        <f>SUM(W26:W34)</f>
        <v>63.900999999999996</v>
      </c>
    </row>
    <row r="37" ht="12.75">
      <c r="B37" s="124" t="s">
        <v>92</v>
      </c>
    </row>
    <row r="38" spans="1:27" ht="25.5">
      <c r="A38" s="91">
        <v>11</v>
      </c>
      <c r="B38" s="92" t="s">
        <v>189</v>
      </c>
      <c r="C38" s="93" t="s">
        <v>190</v>
      </c>
      <c r="D38" s="94" t="s">
        <v>191</v>
      </c>
      <c r="E38" s="95">
        <v>19.8</v>
      </c>
      <c r="F38" s="96" t="s">
        <v>192</v>
      </c>
      <c r="H38" s="97">
        <f>ROUND(E38*G38,2)</f>
        <v>0</v>
      </c>
      <c r="J38" s="97">
        <f>ROUND(E38*G38,2)</f>
        <v>0</v>
      </c>
      <c r="K38" s="98">
        <v>0.97063</v>
      </c>
      <c r="L38" s="98">
        <f>E38*K38</f>
        <v>19.218474</v>
      </c>
      <c r="O38" s="96">
        <v>20</v>
      </c>
      <c r="P38" s="96" t="s">
        <v>139</v>
      </c>
      <c r="V38" s="99" t="s">
        <v>65</v>
      </c>
      <c r="W38" s="95">
        <v>8.039</v>
      </c>
      <c r="X38" s="96" t="s">
        <v>193</v>
      </c>
      <c r="Y38" s="96" t="s">
        <v>190</v>
      </c>
      <c r="Z38" s="93" t="s">
        <v>194</v>
      </c>
      <c r="AA38" s="93" t="s">
        <v>195</v>
      </c>
    </row>
    <row r="39" spans="4:22" ht="12.75">
      <c r="D39" s="94" t="s">
        <v>196</v>
      </c>
      <c r="V39" s="99" t="s">
        <v>143</v>
      </c>
    </row>
    <row r="40" spans="1:27" ht="25.5">
      <c r="A40" s="91">
        <v>12</v>
      </c>
      <c r="B40" s="92" t="s">
        <v>189</v>
      </c>
      <c r="C40" s="93" t="s">
        <v>197</v>
      </c>
      <c r="D40" s="94" t="s">
        <v>198</v>
      </c>
      <c r="E40" s="95">
        <v>60</v>
      </c>
      <c r="F40" s="96" t="s">
        <v>158</v>
      </c>
      <c r="H40" s="97">
        <f>ROUND(E40*G40,2)</f>
        <v>0</v>
      </c>
      <c r="J40" s="97">
        <f>ROUND(E40*G40,2)</f>
        <v>0</v>
      </c>
      <c r="K40" s="98">
        <v>0.48959</v>
      </c>
      <c r="L40" s="98">
        <f>E40*K40</f>
        <v>29.375400000000003</v>
      </c>
      <c r="O40" s="96">
        <v>20</v>
      </c>
      <c r="P40" s="96" t="s">
        <v>139</v>
      </c>
      <c r="V40" s="99" t="s">
        <v>65</v>
      </c>
      <c r="W40" s="95">
        <v>9.96</v>
      </c>
      <c r="X40" s="96" t="s">
        <v>199</v>
      </c>
      <c r="Y40" s="96" t="s">
        <v>197</v>
      </c>
      <c r="Z40" s="93" t="s">
        <v>194</v>
      </c>
      <c r="AA40" s="93" t="s">
        <v>200</v>
      </c>
    </row>
    <row r="41" spans="4:22" ht="12.75">
      <c r="D41" s="94" t="s">
        <v>201</v>
      </c>
      <c r="V41" s="99" t="s">
        <v>143</v>
      </c>
    </row>
    <row r="42" spans="1:27" ht="25.5">
      <c r="A42" s="91">
        <v>13</v>
      </c>
      <c r="B42" s="92" t="s">
        <v>189</v>
      </c>
      <c r="C42" s="93" t="s">
        <v>202</v>
      </c>
      <c r="D42" s="94" t="s">
        <v>203</v>
      </c>
      <c r="E42" s="95">
        <v>60</v>
      </c>
      <c r="F42" s="96" t="s">
        <v>158</v>
      </c>
      <c r="H42" s="97">
        <f>ROUND(E42*G42,2)</f>
        <v>0</v>
      </c>
      <c r="J42" s="97">
        <f>ROUND(E42*G42,2)</f>
        <v>0</v>
      </c>
      <c r="K42" s="98">
        <v>0.5128</v>
      </c>
      <c r="L42" s="98">
        <f>E42*K42</f>
        <v>30.768</v>
      </c>
      <c r="O42" s="96">
        <v>20</v>
      </c>
      <c r="P42" s="96" t="s">
        <v>139</v>
      </c>
      <c r="V42" s="99" t="s">
        <v>65</v>
      </c>
      <c r="W42" s="95">
        <v>10.14</v>
      </c>
      <c r="X42" s="96" t="s">
        <v>204</v>
      </c>
      <c r="Y42" s="96" t="s">
        <v>202</v>
      </c>
      <c r="Z42" s="93" t="s">
        <v>194</v>
      </c>
      <c r="AA42" s="93" t="s">
        <v>205</v>
      </c>
    </row>
    <row r="43" spans="4:22" ht="12.75">
      <c r="D43" s="94" t="s">
        <v>201</v>
      </c>
      <c r="V43" s="99" t="s">
        <v>143</v>
      </c>
    </row>
    <row r="44" spans="1:27" ht="12.75">
      <c r="A44" s="91">
        <v>14</v>
      </c>
      <c r="B44" s="92" t="s">
        <v>189</v>
      </c>
      <c r="C44" s="93" t="s">
        <v>206</v>
      </c>
      <c r="D44" s="94" t="s">
        <v>207</v>
      </c>
      <c r="E44" s="95">
        <v>10</v>
      </c>
      <c r="F44" s="96" t="s">
        <v>138</v>
      </c>
      <c r="H44" s="97">
        <f>ROUND(E44*G44,2)</f>
        <v>0</v>
      </c>
      <c r="J44" s="97">
        <f>ROUND(E44*G44,2)</f>
        <v>0</v>
      </c>
      <c r="O44" s="96">
        <v>20</v>
      </c>
      <c r="P44" s="96" t="s">
        <v>139</v>
      </c>
      <c r="V44" s="99" t="s">
        <v>65</v>
      </c>
      <c r="W44" s="95">
        <v>6.16</v>
      </c>
      <c r="X44" s="96" t="s">
        <v>208</v>
      </c>
      <c r="Y44" s="96" t="s">
        <v>206</v>
      </c>
      <c r="Z44" s="93" t="s">
        <v>209</v>
      </c>
      <c r="AA44" s="93" t="s">
        <v>210</v>
      </c>
    </row>
    <row r="45" spans="4:22" ht="12.75">
      <c r="D45" s="94" t="s">
        <v>211</v>
      </c>
      <c r="V45" s="99" t="s">
        <v>143</v>
      </c>
    </row>
    <row r="46" spans="1:27" ht="12.75">
      <c r="A46" s="91">
        <v>15</v>
      </c>
      <c r="B46" s="92" t="s">
        <v>212</v>
      </c>
      <c r="C46" s="93" t="s">
        <v>213</v>
      </c>
      <c r="D46" s="94" t="s">
        <v>214</v>
      </c>
      <c r="E46" s="95">
        <v>18</v>
      </c>
      <c r="F46" s="96" t="s">
        <v>192</v>
      </c>
      <c r="I46" s="97">
        <f>ROUND(E46*G46,2)</f>
        <v>0</v>
      </c>
      <c r="J46" s="97">
        <f>ROUND(E46*G46,2)</f>
        <v>0</v>
      </c>
      <c r="K46" s="98">
        <v>1</v>
      </c>
      <c r="L46" s="98">
        <f>E46*K46</f>
        <v>18</v>
      </c>
      <c r="O46" s="96">
        <v>20</v>
      </c>
      <c r="P46" s="96" t="s">
        <v>139</v>
      </c>
      <c r="V46" s="99" t="s">
        <v>65</v>
      </c>
      <c r="X46" s="96" t="s">
        <v>213</v>
      </c>
      <c r="Y46" s="96" t="s">
        <v>213</v>
      </c>
      <c r="Z46" s="93" t="s">
        <v>215</v>
      </c>
      <c r="AA46" s="93" t="s">
        <v>139</v>
      </c>
    </row>
    <row r="47" spans="4:22" ht="12.75">
      <c r="D47" s="94" t="s">
        <v>216</v>
      </c>
      <c r="V47" s="99" t="s">
        <v>143</v>
      </c>
    </row>
    <row r="48" spans="4:23" ht="12.75">
      <c r="D48" s="125" t="s">
        <v>167</v>
      </c>
      <c r="E48" s="126">
        <f>J48</f>
        <v>0</v>
      </c>
      <c r="H48" s="126">
        <f>SUM(H36:H47)</f>
        <v>0</v>
      </c>
      <c r="I48" s="126">
        <f>SUM(I36:I47)</f>
        <v>0</v>
      </c>
      <c r="J48" s="126">
        <f>SUM(J36:J47)</f>
        <v>0</v>
      </c>
      <c r="L48" s="127">
        <f>SUM(L36:L47)</f>
        <v>97.361874</v>
      </c>
      <c r="N48" s="128">
        <f>SUM(N36:N47)</f>
        <v>0</v>
      </c>
      <c r="W48" s="128">
        <f>SUM(W36:W47)</f>
        <v>34.29900000000001</v>
      </c>
    </row>
    <row r="50" ht="12.75">
      <c r="B50" s="124" t="s">
        <v>93</v>
      </c>
    </row>
    <row r="51" spans="1:27" ht="25.5">
      <c r="A51" s="91">
        <v>16</v>
      </c>
      <c r="B51" s="92" t="s">
        <v>217</v>
      </c>
      <c r="C51" s="93" t="s">
        <v>218</v>
      </c>
      <c r="D51" s="94" t="s">
        <v>305</v>
      </c>
      <c r="E51" s="95">
        <v>30</v>
      </c>
      <c r="F51" s="96" t="s">
        <v>219</v>
      </c>
      <c r="H51" s="97">
        <f>ROUND(E51*G51,2)</f>
        <v>0</v>
      </c>
      <c r="J51" s="97">
        <f>ROUND(E51*G51,2)</f>
        <v>0</v>
      </c>
      <c r="K51" s="98">
        <v>2E-05</v>
      </c>
      <c r="L51" s="98">
        <f>E51*K51</f>
        <v>0.0006000000000000001</v>
      </c>
      <c r="O51" s="96">
        <v>20</v>
      </c>
      <c r="P51" s="96" t="s">
        <v>139</v>
      </c>
      <c r="V51" s="99" t="s">
        <v>65</v>
      </c>
      <c r="W51" s="95">
        <v>7.5</v>
      </c>
      <c r="X51" s="96" t="s">
        <v>220</v>
      </c>
      <c r="Y51" s="96" t="s">
        <v>218</v>
      </c>
      <c r="Z51" s="93" t="s">
        <v>221</v>
      </c>
      <c r="AA51" s="93" t="s">
        <v>222</v>
      </c>
    </row>
    <row r="52" spans="1:27" ht="12.75">
      <c r="A52" s="91">
        <v>17</v>
      </c>
      <c r="B52" s="92" t="s">
        <v>212</v>
      </c>
      <c r="C52" s="93" t="s">
        <v>223</v>
      </c>
      <c r="D52" s="94" t="s">
        <v>304</v>
      </c>
      <c r="E52" s="95">
        <v>5</v>
      </c>
      <c r="F52" s="96" t="s">
        <v>224</v>
      </c>
      <c r="I52" s="97">
        <f>ROUND(E52*G52,2)</f>
        <v>0</v>
      </c>
      <c r="J52" s="97">
        <f>ROUND(E52*G52,2)</f>
        <v>0</v>
      </c>
      <c r="K52" s="98">
        <v>0.163</v>
      </c>
      <c r="L52" s="98">
        <f>E52*K52</f>
        <v>0.8150000000000001</v>
      </c>
      <c r="O52" s="96">
        <v>20</v>
      </c>
      <c r="P52" s="96" t="s">
        <v>139</v>
      </c>
      <c r="V52" s="99" t="s">
        <v>65</v>
      </c>
      <c r="X52" s="96" t="s">
        <v>223</v>
      </c>
      <c r="Y52" s="96" t="s">
        <v>223</v>
      </c>
      <c r="Z52" s="93" t="s">
        <v>225</v>
      </c>
      <c r="AA52" s="93" t="s">
        <v>226</v>
      </c>
    </row>
    <row r="53" spans="4:23" ht="12.75">
      <c r="D53" s="125" t="s">
        <v>167</v>
      </c>
      <c r="E53" s="126">
        <f>J53</f>
        <v>0</v>
      </c>
      <c r="H53" s="126">
        <f>SUM(H49:H52)</f>
        <v>0</v>
      </c>
      <c r="I53" s="126">
        <f>SUM(I49:I52)</f>
        <v>0</v>
      </c>
      <c r="J53" s="126">
        <f>SUM(J49:J52)</f>
        <v>0</v>
      </c>
      <c r="L53" s="127">
        <f>SUM(L49:L52)</f>
        <v>0.8156000000000001</v>
      </c>
      <c r="N53" s="128">
        <f>SUM(N49:N52)</f>
        <v>0</v>
      </c>
      <c r="W53" s="128">
        <f>SUM(W49:W52)</f>
        <v>7.5</v>
      </c>
    </row>
    <row r="55" ht="12.75">
      <c r="B55" s="124" t="s">
        <v>94</v>
      </c>
    </row>
    <row r="56" spans="1:27" ht="25.5">
      <c r="A56" s="91">
        <v>18</v>
      </c>
      <c r="B56" s="92" t="s">
        <v>189</v>
      </c>
      <c r="C56" s="93" t="s">
        <v>227</v>
      </c>
      <c r="D56" s="94" t="s">
        <v>228</v>
      </c>
      <c r="E56" s="95">
        <v>4</v>
      </c>
      <c r="F56" s="96" t="s">
        <v>224</v>
      </c>
      <c r="H56" s="97">
        <f aca="true" t="shared" si="0" ref="H56:H64">ROUND(E56*G56,2)</f>
        <v>0</v>
      </c>
      <c r="J56" s="97">
        <f aca="true" t="shared" si="1" ref="J56:J64">ROUND(E56*G56,2)</f>
        <v>0</v>
      </c>
      <c r="O56" s="96">
        <v>20</v>
      </c>
      <c r="P56" s="96" t="s">
        <v>139</v>
      </c>
      <c r="V56" s="99" t="s">
        <v>65</v>
      </c>
      <c r="W56" s="95">
        <v>0.092</v>
      </c>
      <c r="X56" s="96" t="s">
        <v>229</v>
      </c>
      <c r="Y56" s="96" t="s">
        <v>227</v>
      </c>
      <c r="Z56" s="93" t="s">
        <v>209</v>
      </c>
      <c r="AA56" s="93" t="s">
        <v>139</v>
      </c>
    </row>
    <row r="57" spans="1:27" ht="25.5">
      <c r="A57" s="91">
        <v>19</v>
      </c>
      <c r="B57" s="92" t="s">
        <v>189</v>
      </c>
      <c r="C57" s="93" t="s">
        <v>230</v>
      </c>
      <c r="D57" s="94" t="s">
        <v>231</v>
      </c>
      <c r="E57" s="95">
        <v>4</v>
      </c>
      <c r="F57" s="96" t="s">
        <v>224</v>
      </c>
      <c r="H57" s="97">
        <f t="shared" si="0"/>
        <v>0</v>
      </c>
      <c r="J57" s="97">
        <f t="shared" si="1"/>
        <v>0</v>
      </c>
      <c r="O57" s="96">
        <v>20</v>
      </c>
      <c r="P57" s="96" t="s">
        <v>139</v>
      </c>
      <c r="V57" s="99" t="s">
        <v>65</v>
      </c>
      <c r="W57" s="95">
        <v>0.196</v>
      </c>
      <c r="X57" s="96" t="s">
        <v>232</v>
      </c>
      <c r="Y57" s="96" t="s">
        <v>230</v>
      </c>
      <c r="Z57" s="93" t="s">
        <v>209</v>
      </c>
      <c r="AA57" s="93" t="s">
        <v>139</v>
      </c>
    </row>
    <row r="58" spans="1:27" ht="25.5">
      <c r="A58" s="91">
        <v>20</v>
      </c>
      <c r="B58" s="92" t="s">
        <v>189</v>
      </c>
      <c r="C58" s="93" t="s">
        <v>233</v>
      </c>
      <c r="D58" s="94" t="s">
        <v>234</v>
      </c>
      <c r="E58" s="95">
        <v>4</v>
      </c>
      <c r="F58" s="96" t="s">
        <v>224</v>
      </c>
      <c r="H58" s="97">
        <f t="shared" si="0"/>
        <v>0</v>
      </c>
      <c r="J58" s="97">
        <f t="shared" si="1"/>
        <v>0</v>
      </c>
      <c r="O58" s="96">
        <v>20</v>
      </c>
      <c r="P58" s="96" t="s">
        <v>139</v>
      </c>
      <c r="V58" s="99" t="s">
        <v>65</v>
      </c>
      <c r="W58" s="95">
        <v>0.348</v>
      </c>
      <c r="X58" s="96" t="s">
        <v>235</v>
      </c>
      <c r="Y58" s="96" t="s">
        <v>233</v>
      </c>
      <c r="Z58" s="93" t="s">
        <v>209</v>
      </c>
      <c r="AA58" s="93" t="s">
        <v>139</v>
      </c>
    </row>
    <row r="59" spans="1:27" ht="25.5">
      <c r="A59" s="91">
        <v>21</v>
      </c>
      <c r="B59" s="92" t="s">
        <v>189</v>
      </c>
      <c r="C59" s="93" t="s">
        <v>236</v>
      </c>
      <c r="D59" s="94" t="s">
        <v>237</v>
      </c>
      <c r="E59" s="95">
        <v>360</v>
      </c>
      <c r="F59" s="96" t="s">
        <v>224</v>
      </c>
      <c r="H59" s="97">
        <f t="shared" si="0"/>
        <v>0</v>
      </c>
      <c r="J59" s="97">
        <f t="shared" si="1"/>
        <v>0</v>
      </c>
      <c r="O59" s="96">
        <v>20</v>
      </c>
      <c r="P59" s="96" t="s">
        <v>139</v>
      </c>
      <c r="V59" s="99" t="s">
        <v>65</v>
      </c>
      <c r="X59" s="96" t="s">
        <v>238</v>
      </c>
      <c r="Y59" s="96" t="s">
        <v>236</v>
      </c>
      <c r="Z59" s="93" t="s">
        <v>209</v>
      </c>
      <c r="AA59" s="93" t="s">
        <v>139</v>
      </c>
    </row>
    <row r="60" spans="1:27" ht="25.5">
      <c r="A60" s="91">
        <v>22</v>
      </c>
      <c r="B60" s="92" t="s">
        <v>189</v>
      </c>
      <c r="C60" s="93" t="s">
        <v>239</v>
      </c>
      <c r="D60" s="94" t="s">
        <v>240</v>
      </c>
      <c r="E60" s="95">
        <v>360</v>
      </c>
      <c r="F60" s="96" t="s">
        <v>224</v>
      </c>
      <c r="H60" s="97">
        <f t="shared" si="0"/>
        <v>0</v>
      </c>
      <c r="J60" s="97">
        <f t="shared" si="1"/>
        <v>0</v>
      </c>
      <c r="O60" s="96">
        <v>20</v>
      </c>
      <c r="P60" s="96" t="s">
        <v>139</v>
      </c>
      <c r="V60" s="99" t="s">
        <v>65</v>
      </c>
      <c r="X60" s="96" t="s">
        <v>241</v>
      </c>
      <c r="Y60" s="96" t="s">
        <v>239</v>
      </c>
      <c r="Z60" s="93" t="s">
        <v>209</v>
      </c>
      <c r="AA60" s="93" t="s">
        <v>139</v>
      </c>
    </row>
    <row r="61" spans="1:27" ht="25.5">
      <c r="A61" s="91">
        <v>23</v>
      </c>
      <c r="B61" s="92" t="s">
        <v>189</v>
      </c>
      <c r="C61" s="93" t="s">
        <v>242</v>
      </c>
      <c r="D61" s="94" t="s">
        <v>243</v>
      </c>
      <c r="E61" s="95">
        <v>360</v>
      </c>
      <c r="F61" s="96" t="s">
        <v>224</v>
      </c>
      <c r="H61" s="97">
        <f t="shared" si="0"/>
        <v>0</v>
      </c>
      <c r="J61" s="97">
        <f t="shared" si="1"/>
        <v>0</v>
      </c>
      <c r="O61" s="96">
        <v>20</v>
      </c>
      <c r="P61" s="96" t="s">
        <v>139</v>
      </c>
      <c r="V61" s="99" t="s">
        <v>65</v>
      </c>
      <c r="X61" s="96" t="s">
        <v>244</v>
      </c>
      <c r="Y61" s="96" t="s">
        <v>242</v>
      </c>
      <c r="Z61" s="93" t="s">
        <v>209</v>
      </c>
      <c r="AA61" s="93" t="s">
        <v>139</v>
      </c>
    </row>
    <row r="62" spans="1:27" ht="25.5">
      <c r="A62" s="91">
        <v>24</v>
      </c>
      <c r="B62" s="92" t="s">
        <v>189</v>
      </c>
      <c r="C62" s="93" t="s">
        <v>245</v>
      </c>
      <c r="D62" s="94" t="s">
        <v>246</v>
      </c>
      <c r="E62" s="95">
        <v>4</v>
      </c>
      <c r="F62" s="96" t="s">
        <v>224</v>
      </c>
      <c r="H62" s="97">
        <f t="shared" si="0"/>
        <v>0</v>
      </c>
      <c r="J62" s="97">
        <f t="shared" si="1"/>
        <v>0</v>
      </c>
      <c r="O62" s="96">
        <v>20</v>
      </c>
      <c r="P62" s="96" t="s">
        <v>139</v>
      </c>
      <c r="V62" s="99" t="s">
        <v>65</v>
      </c>
      <c r="W62" s="95">
        <v>0.968</v>
      </c>
      <c r="X62" s="96" t="s">
        <v>247</v>
      </c>
      <c r="Y62" s="96" t="s">
        <v>245</v>
      </c>
      <c r="Z62" s="93" t="s">
        <v>209</v>
      </c>
      <c r="AA62" s="93" t="s">
        <v>139</v>
      </c>
    </row>
    <row r="63" spans="1:27" ht="25.5">
      <c r="A63" s="91">
        <v>25</v>
      </c>
      <c r="B63" s="92" t="s">
        <v>189</v>
      </c>
      <c r="C63" s="93" t="s">
        <v>248</v>
      </c>
      <c r="D63" s="94" t="s">
        <v>249</v>
      </c>
      <c r="E63" s="95">
        <v>360</v>
      </c>
      <c r="F63" s="96" t="s">
        <v>224</v>
      </c>
      <c r="H63" s="97">
        <f t="shared" si="0"/>
        <v>0</v>
      </c>
      <c r="J63" s="97">
        <f t="shared" si="1"/>
        <v>0</v>
      </c>
      <c r="O63" s="96">
        <v>20</v>
      </c>
      <c r="P63" s="96" t="s">
        <v>139</v>
      </c>
      <c r="V63" s="99" t="s">
        <v>65</v>
      </c>
      <c r="X63" s="96" t="s">
        <v>250</v>
      </c>
      <c r="Y63" s="96" t="s">
        <v>248</v>
      </c>
      <c r="Z63" s="93" t="s">
        <v>209</v>
      </c>
      <c r="AA63" s="93" t="s">
        <v>139</v>
      </c>
    </row>
    <row r="64" spans="1:27" ht="25.5">
      <c r="A64" s="91">
        <v>26</v>
      </c>
      <c r="B64" s="92" t="s">
        <v>189</v>
      </c>
      <c r="C64" s="93" t="s">
        <v>251</v>
      </c>
      <c r="D64" s="94" t="s">
        <v>252</v>
      </c>
      <c r="E64" s="95">
        <v>30</v>
      </c>
      <c r="F64" s="96" t="s">
        <v>158</v>
      </c>
      <c r="H64" s="97">
        <f t="shared" si="0"/>
        <v>0</v>
      </c>
      <c r="J64" s="97">
        <f t="shared" si="1"/>
        <v>0</v>
      </c>
      <c r="M64" s="95">
        <v>0.45</v>
      </c>
      <c r="N64" s="95">
        <f>E64*M64</f>
        <v>13.5</v>
      </c>
      <c r="O64" s="96">
        <v>20</v>
      </c>
      <c r="P64" s="96" t="s">
        <v>139</v>
      </c>
      <c r="V64" s="99" t="s">
        <v>65</v>
      </c>
      <c r="W64" s="95">
        <v>26.25</v>
      </c>
      <c r="X64" s="96" t="s">
        <v>253</v>
      </c>
      <c r="Y64" s="96" t="s">
        <v>251</v>
      </c>
      <c r="Z64" s="93" t="s">
        <v>254</v>
      </c>
      <c r="AA64" s="93" t="s">
        <v>255</v>
      </c>
    </row>
    <row r="65" spans="4:22" ht="12.75">
      <c r="D65" s="94" t="s">
        <v>256</v>
      </c>
      <c r="V65" s="99" t="s">
        <v>143</v>
      </c>
    </row>
    <row r="66" spans="1:27" ht="25.5">
      <c r="A66" s="91">
        <v>27</v>
      </c>
      <c r="B66" s="92" t="s">
        <v>136</v>
      </c>
      <c r="C66" s="93" t="s">
        <v>257</v>
      </c>
      <c r="D66" s="94" t="s">
        <v>258</v>
      </c>
      <c r="E66" s="95">
        <v>200</v>
      </c>
      <c r="F66" s="96" t="s">
        <v>219</v>
      </c>
      <c r="H66" s="97">
        <f>ROUND(E66*G66,2)</f>
        <v>0</v>
      </c>
      <c r="J66" s="97">
        <f>ROUND(E66*G66,2)</f>
        <v>0</v>
      </c>
      <c r="K66" s="98">
        <v>6E-05</v>
      </c>
      <c r="L66" s="98">
        <f>E66*K66</f>
        <v>0.012</v>
      </c>
      <c r="O66" s="96">
        <v>20</v>
      </c>
      <c r="P66" s="96" t="s">
        <v>139</v>
      </c>
      <c r="V66" s="99" t="s">
        <v>65</v>
      </c>
      <c r="W66" s="95">
        <v>28.4</v>
      </c>
      <c r="X66" s="96" t="s">
        <v>259</v>
      </c>
      <c r="Y66" s="96" t="s">
        <v>257</v>
      </c>
      <c r="Z66" s="93" t="s">
        <v>209</v>
      </c>
      <c r="AA66" s="93" t="s">
        <v>260</v>
      </c>
    </row>
    <row r="67" spans="1:27" ht="25.5">
      <c r="A67" s="91">
        <v>28</v>
      </c>
      <c r="B67" s="92" t="s">
        <v>189</v>
      </c>
      <c r="C67" s="93" t="s">
        <v>261</v>
      </c>
      <c r="D67" s="94" t="s">
        <v>262</v>
      </c>
      <c r="E67" s="95">
        <v>100</v>
      </c>
      <c r="F67" s="96" t="s">
        <v>219</v>
      </c>
      <c r="H67" s="97">
        <f>ROUND(E67*G67,2)</f>
        <v>0</v>
      </c>
      <c r="J67" s="97">
        <f>ROUND(E67*G67,2)</f>
        <v>0</v>
      </c>
      <c r="K67" s="98">
        <v>0.29221</v>
      </c>
      <c r="L67" s="98">
        <f>E67*K67</f>
        <v>29.221000000000004</v>
      </c>
      <c r="O67" s="96">
        <v>20</v>
      </c>
      <c r="P67" s="96" t="s">
        <v>139</v>
      </c>
      <c r="V67" s="99" t="s">
        <v>65</v>
      </c>
      <c r="W67" s="95">
        <v>35.8</v>
      </c>
      <c r="X67" s="96" t="s">
        <v>263</v>
      </c>
      <c r="Y67" s="96" t="s">
        <v>261</v>
      </c>
      <c r="Z67" s="93" t="s">
        <v>209</v>
      </c>
      <c r="AA67" s="93" t="s">
        <v>139</v>
      </c>
    </row>
    <row r="68" spans="1:27" ht="12.75">
      <c r="A68" s="91">
        <v>29</v>
      </c>
      <c r="B68" s="92" t="s">
        <v>212</v>
      </c>
      <c r="C68" s="93" t="s">
        <v>264</v>
      </c>
      <c r="D68" s="94" t="s">
        <v>296</v>
      </c>
      <c r="E68" s="95">
        <v>100</v>
      </c>
      <c r="F68" s="96" t="s">
        <v>224</v>
      </c>
      <c r="I68" s="97">
        <f>ROUND(E68*G68,2)</f>
        <v>0</v>
      </c>
      <c r="J68" s="97">
        <f>ROUND(E68*G68,2)</f>
        <v>0</v>
      </c>
      <c r="K68" s="98">
        <v>0.12</v>
      </c>
      <c r="L68" s="98">
        <f>E68*K68</f>
        <v>12</v>
      </c>
      <c r="O68" s="96">
        <v>20</v>
      </c>
      <c r="P68" s="96" t="s">
        <v>139</v>
      </c>
      <c r="V68" s="99" t="s">
        <v>65</v>
      </c>
      <c r="X68" s="96" t="s">
        <v>264</v>
      </c>
      <c r="Y68" s="96" t="s">
        <v>264</v>
      </c>
      <c r="Z68" s="93" t="s">
        <v>265</v>
      </c>
      <c r="AA68" s="93" t="s">
        <v>266</v>
      </c>
    </row>
    <row r="69" spans="1:27" ht="12.75">
      <c r="A69" s="91">
        <v>30</v>
      </c>
      <c r="B69" s="92" t="s">
        <v>189</v>
      </c>
      <c r="C69" s="93" t="s">
        <v>267</v>
      </c>
      <c r="D69" s="94" t="s">
        <v>268</v>
      </c>
      <c r="E69" s="95">
        <v>309.053</v>
      </c>
      <c r="F69" s="96" t="s">
        <v>192</v>
      </c>
      <c r="H69" s="97">
        <f>ROUND(E69*G69,2)</f>
        <v>0</v>
      </c>
      <c r="J69" s="97">
        <f>ROUND(E69*G69,2)</f>
        <v>0</v>
      </c>
      <c r="O69" s="96">
        <v>20</v>
      </c>
      <c r="P69" s="96" t="s">
        <v>139</v>
      </c>
      <c r="V69" s="99" t="s">
        <v>65</v>
      </c>
      <c r="W69" s="95">
        <v>3.349</v>
      </c>
      <c r="X69" s="96" t="s">
        <v>269</v>
      </c>
      <c r="Y69" s="96" t="s">
        <v>267</v>
      </c>
      <c r="Z69" s="93" t="s">
        <v>209</v>
      </c>
      <c r="AA69" s="93" t="s">
        <v>270</v>
      </c>
    </row>
    <row r="70" spans="4:23" ht="12.75">
      <c r="D70" s="125" t="s">
        <v>167</v>
      </c>
      <c r="E70" s="126">
        <f>J70</f>
        <v>0</v>
      </c>
      <c r="H70" s="126">
        <f>SUM(H54:H69)</f>
        <v>0</v>
      </c>
      <c r="I70" s="126">
        <f>SUM(I54:I69)</f>
        <v>0</v>
      </c>
      <c r="J70" s="126">
        <f>SUM(J54:J69)</f>
        <v>0</v>
      </c>
      <c r="L70" s="127">
        <f>SUM(L54:L69)</f>
        <v>41.233000000000004</v>
      </c>
      <c r="N70" s="128">
        <f>SUM(N54:N69)</f>
        <v>13.5</v>
      </c>
      <c r="W70" s="128">
        <f>SUM(W54:W69)</f>
        <v>95.403</v>
      </c>
    </row>
    <row r="72" spans="4:23" ht="12.75">
      <c r="D72" s="125" t="s">
        <v>95</v>
      </c>
      <c r="E72" s="128">
        <f>J72</f>
        <v>0</v>
      </c>
      <c r="H72" s="126">
        <f>H25+H35+H48+H53+H70</f>
        <v>0</v>
      </c>
      <c r="I72" s="126">
        <f>I25+I35+I48+I53+I70</f>
        <v>0</v>
      </c>
      <c r="J72" s="126">
        <f>J25+J35+J48+J53+J70</f>
        <v>0</v>
      </c>
      <c r="L72" s="127">
        <f>L25+L35+L48+L53+L70</f>
        <v>167.43636400000003</v>
      </c>
      <c r="N72" s="128">
        <f>N25+N35+N48+N53+N70</f>
        <v>13.5</v>
      </c>
      <c r="W72" s="128">
        <f>W25+W35+W48+W53+W70</f>
        <v>982.217</v>
      </c>
    </row>
    <row r="74" ht="12.75">
      <c r="B74" s="123" t="s">
        <v>271</v>
      </c>
    </row>
    <row r="75" ht="12.75">
      <c r="B75" s="124" t="s">
        <v>96</v>
      </c>
    </row>
    <row r="76" spans="1:27" ht="12.75">
      <c r="A76" s="91">
        <v>31</v>
      </c>
      <c r="B76" s="92" t="s">
        <v>272</v>
      </c>
      <c r="C76" s="93" t="s">
        <v>273</v>
      </c>
      <c r="D76" s="94" t="s">
        <v>274</v>
      </c>
      <c r="E76" s="95">
        <v>24</v>
      </c>
      <c r="F76" s="96" t="s">
        <v>158</v>
      </c>
      <c r="H76" s="97">
        <f>ROUND(E76*G76,2)</f>
        <v>0</v>
      </c>
      <c r="J76" s="97">
        <f>ROUND(E76*G76,2)</f>
        <v>0</v>
      </c>
      <c r="O76" s="96">
        <v>20</v>
      </c>
      <c r="P76" s="96" t="s">
        <v>139</v>
      </c>
      <c r="V76" s="99" t="s">
        <v>275</v>
      </c>
      <c r="W76" s="95">
        <v>77.712</v>
      </c>
      <c r="X76" s="96" t="s">
        <v>276</v>
      </c>
      <c r="Y76" s="96" t="s">
        <v>273</v>
      </c>
      <c r="Z76" s="93" t="s">
        <v>277</v>
      </c>
      <c r="AA76" s="93" t="s">
        <v>278</v>
      </c>
    </row>
    <row r="77" spans="4:22" ht="12.75">
      <c r="D77" s="94" t="s">
        <v>279</v>
      </c>
      <c r="V77" s="99" t="s">
        <v>143</v>
      </c>
    </row>
    <row r="78" spans="4:23" ht="12.75">
      <c r="D78" s="125" t="s">
        <v>167</v>
      </c>
      <c r="E78" s="126">
        <f>J78</f>
        <v>0</v>
      </c>
      <c r="H78" s="126">
        <f>SUM(H73:H77)</f>
        <v>0</v>
      </c>
      <c r="I78" s="126">
        <f>SUM(I73:I77)</f>
        <v>0</v>
      </c>
      <c r="J78" s="126">
        <f>SUM(J73:J77)</f>
        <v>0</v>
      </c>
      <c r="L78" s="127">
        <f>SUM(L73:L77)</f>
        <v>0</v>
      </c>
      <c r="N78" s="128">
        <f>SUM(N73:N77)</f>
        <v>0</v>
      </c>
      <c r="W78" s="128">
        <f>SUM(W73:W77)</f>
        <v>77.712</v>
      </c>
    </row>
    <row r="80" spans="4:23" ht="12.75">
      <c r="D80" s="125" t="s">
        <v>97</v>
      </c>
      <c r="E80" s="128">
        <f>J80</f>
        <v>0</v>
      </c>
      <c r="H80" s="126">
        <f>H78</f>
        <v>0</v>
      </c>
      <c r="I80" s="126">
        <f>I78</f>
        <v>0</v>
      </c>
      <c r="J80" s="126">
        <f>J78</f>
        <v>0</v>
      </c>
      <c r="L80" s="127">
        <f>L78</f>
        <v>0</v>
      </c>
      <c r="N80" s="128">
        <f>N78</f>
        <v>0</v>
      </c>
      <c r="W80" s="128">
        <f>W78</f>
        <v>77.712</v>
      </c>
    </row>
    <row r="82" ht="12.75">
      <c r="B82" s="123" t="s">
        <v>98</v>
      </c>
    </row>
    <row r="83" ht="12.75">
      <c r="B83" s="124" t="s">
        <v>98</v>
      </c>
    </row>
    <row r="84" spans="1:27" ht="12.75">
      <c r="A84" s="91">
        <v>32</v>
      </c>
      <c r="B84" s="92" t="s">
        <v>280</v>
      </c>
      <c r="C84" s="93" t="s">
        <v>281</v>
      </c>
      <c r="D84" s="94" t="s">
        <v>282</v>
      </c>
      <c r="E84" s="95">
        <v>1</v>
      </c>
      <c r="F84" s="96" t="s">
        <v>283</v>
      </c>
      <c r="G84" s="131"/>
      <c r="H84" s="97">
        <f>ROUND(E84*G84,2)</f>
        <v>0</v>
      </c>
      <c r="J84" s="97">
        <f>ROUND(E84*G84,2)</f>
        <v>0</v>
      </c>
      <c r="O84" s="96">
        <v>20</v>
      </c>
      <c r="P84" s="96" t="s">
        <v>139</v>
      </c>
      <c r="V84" s="99" t="s">
        <v>284</v>
      </c>
      <c r="X84" s="96" t="s">
        <v>285</v>
      </c>
      <c r="Y84" s="96" t="s">
        <v>281</v>
      </c>
      <c r="Z84" s="93" t="s">
        <v>286</v>
      </c>
      <c r="AA84" s="93" t="s">
        <v>139</v>
      </c>
    </row>
    <row r="85" spans="1:27" ht="12.75">
      <c r="A85" s="91">
        <v>33</v>
      </c>
      <c r="B85" s="92" t="s">
        <v>280</v>
      </c>
      <c r="C85" s="93" t="s">
        <v>287</v>
      </c>
      <c r="D85" s="94" t="s">
        <v>288</v>
      </c>
      <c r="E85" s="95">
        <v>1</v>
      </c>
      <c r="F85" s="96" t="s">
        <v>283</v>
      </c>
      <c r="G85" s="131"/>
      <c r="H85" s="97">
        <f>ROUND(E85*G85,2)</f>
        <v>0</v>
      </c>
      <c r="J85" s="97">
        <f>ROUND(E85*G85,2)</f>
        <v>0</v>
      </c>
      <c r="O85" s="96">
        <v>20</v>
      </c>
      <c r="P85" s="96" t="s">
        <v>139</v>
      </c>
      <c r="V85" s="99" t="s">
        <v>284</v>
      </c>
      <c r="X85" s="96" t="s">
        <v>289</v>
      </c>
      <c r="Y85" s="96" t="s">
        <v>287</v>
      </c>
      <c r="Z85" s="93" t="s">
        <v>286</v>
      </c>
      <c r="AA85" s="93" t="s">
        <v>139</v>
      </c>
    </row>
    <row r="86" spans="1:27" ht="12.75">
      <c r="A86" s="91">
        <v>34</v>
      </c>
      <c r="B86" s="92" t="s">
        <v>280</v>
      </c>
      <c r="C86" s="93" t="s">
        <v>290</v>
      </c>
      <c r="D86" s="94" t="s">
        <v>291</v>
      </c>
      <c r="E86" s="95">
        <v>1</v>
      </c>
      <c r="F86" s="96" t="s">
        <v>283</v>
      </c>
      <c r="G86" s="131"/>
      <c r="H86" s="97">
        <f>ROUND(E86*G86,2)</f>
        <v>0</v>
      </c>
      <c r="J86" s="97">
        <f>ROUND(E86*G86,2)</f>
        <v>0</v>
      </c>
      <c r="O86" s="96">
        <v>20</v>
      </c>
      <c r="P86" s="96" t="s">
        <v>139</v>
      </c>
      <c r="V86" s="99" t="s">
        <v>284</v>
      </c>
      <c r="X86" s="96" t="s">
        <v>289</v>
      </c>
      <c r="Y86" s="96" t="s">
        <v>290</v>
      </c>
      <c r="Z86" s="93" t="s">
        <v>286</v>
      </c>
      <c r="AA86" s="93" t="s">
        <v>139</v>
      </c>
    </row>
    <row r="87" spans="1:27" ht="12.75">
      <c r="A87" s="91">
        <v>35</v>
      </c>
      <c r="B87" s="92" t="s">
        <v>280</v>
      </c>
      <c r="C87" s="93" t="s">
        <v>292</v>
      </c>
      <c r="D87" s="94" t="s">
        <v>293</v>
      </c>
      <c r="E87" s="95">
        <v>1</v>
      </c>
      <c r="F87" s="96" t="s">
        <v>283</v>
      </c>
      <c r="G87" s="131"/>
      <c r="H87" s="97">
        <f>ROUND(E87*G87,2)</f>
        <v>0</v>
      </c>
      <c r="J87" s="97">
        <f>ROUND(E87*G87,2)</f>
        <v>0</v>
      </c>
      <c r="O87" s="96">
        <v>20</v>
      </c>
      <c r="P87" s="96" t="s">
        <v>139</v>
      </c>
      <c r="V87" s="99" t="s">
        <v>284</v>
      </c>
      <c r="X87" s="96" t="s">
        <v>294</v>
      </c>
      <c r="Y87" s="96" t="s">
        <v>292</v>
      </c>
      <c r="Z87" s="93" t="s">
        <v>286</v>
      </c>
      <c r="AA87" s="93" t="s">
        <v>139</v>
      </c>
    </row>
    <row r="88" spans="4:23" ht="12.75">
      <c r="D88" s="125" t="s">
        <v>295</v>
      </c>
      <c r="E88" s="126">
        <f>J88</f>
        <v>0</v>
      </c>
      <c r="H88" s="126">
        <f>SUM(H81:H87)</f>
        <v>0</v>
      </c>
      <c r="I88" s="126">
        <f>SUM(I81:I87)</f>
        <v>0</v>
      </c>
      <c r="J88" s="126">
        <f>SUM(J81:J87)</f>
        <v>0</v>
      </c>
      <c r="L88" s="127">
        <f>SUM(L81:L87)</f>
        <v>0</v>
      </c>
      <c r="N88" s="128">
        <f>SUM(N81:N87)</f>
        <v>0</v>
      </c>
      <c r="W88" s="128">
        <f>SUM(W81:W87)</f>
        <v>0</v>
      </c>
    </row>
    <row r="90" spans="4:23" ht="12.75">
      <c r="D90" s="125" t="s">
        <v>295</v>
      </c>
      <c r="E90" s="126">
        <f>J90</f>
        <v>0</v>
      </c>
      <c r="H90" s="126">
        <f>H88</f>
        <v>0</v>
      </c>
      <c r="I90" s="126">
        <f>I88</f>
        <v>0</v>
      </c>
      <c r="J90" s="126">
        <f>J88</f>
        <v>0</v>
      </c>
      <c r="L90" s="127">
        <f>L88</f>
        <v>0</v>
      </c>
      <c r="N90" s="128">
        <f>N88</f>
        <v>0</v>
      </c>
      <c r="W90" s="128">
        <f>W88</f>
        <v>0</v>
      </c>
    </row>
    <row r="92" spans="4:23" ht="12.75">
      <c r="D92" s="129" t="s">
        <v>99</v>
      </c>
      <c r="E92" s="126">
        <f>J92</f>
        <v>0</v>
      </c>
      <c r="H92" s="126">
        <f>H72+H80+H90</f>
        <v>0</v>
      </c>
      <c r="I92" s="126">
        <f>I72+I80+I90</f>
        <v>0</v>
      </c>
      <c r="J92" s="126">
        <f>J72+J80+J90</f>
        <v>0</v>
      </c>
      <c r="L92" s="127">
        <f>L72+L80+L90</f>
        <v>167.43636400000003</v>
      </c>
      <c r="N92" s="128">
        <f>N72+N80+N90</f>
        <v>13.5</v>
      </c>
      <c r="W92" s="128">
        <f>W72+W80+W90</f>
        <v>1059.929</v>
      </c>
    </row>
  </sheetData>
  <sheetProtection selectLockedCells="1" selectUnlockedCells="1"/>
  <mergeCells count="2">
    <mergeCell ref="K9:L9"/>
    <mergeCell ref="M9:N9"/>
  </mergeCells>
  <printOptions horizontalCentered="1"/>
  <pageMargins left="0.17222222222222222" right="0.11944444444444445" top="0.3541666666666667" bottom="0.4736111111111111" header="0.5118055555555555" footer="0.2361111111111111"/>
  <pageSetup firstPageNumber="1" useFirstPageNumber="1" fitToHeight="3" fitToWidth="1" horizontalDpi="300" verticalDpi="300" orientation="landscape" paperSize="9" scale="93"/>
  <headerFooter alignWithMargins="0">
    <oddFooter>&amp;R&amp;"Arial Narrow,Bežné"&amp;8Strana&amp;"Arial,obyčejné"&amp;10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Trajtelová Slávka Ing.</dc:creator>
  <cp:keywords/>
  <dc:description/>
  <cp:lastModifiedBy>Trajtelová Slávka Ing.</cp:lastModifiedBy>
  <cp:lastPrinted>2019-06-27T08:30:15Z</cp:lastPrinted>
  <dcterms:created xsi:type="dcterms:W3CDTF">2019-01-27T17:21:50Z</dcterms:created>
  <dcterms:modified xsi:type="dcterms:W3CDTF">2019-09-03T07:27:10Z</dcterms:modified>
  <cp:category/>
  <cp:version/>
  <cp:contentType/>
  <cp:contentStatus/>
</cp:coreProperties>
</file>